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S:\LIB\Acquisitions\Research Support\R&amp;KE\APC payment info\RCUK compliance\"/>
    </mc:Choice>
  </mc:AlternateContent>
  <bookViews>
    <workbookView xWindow="0" yWindow="0" windowWidth="28800" windowHeight="11835" tabRatio="696" activeTab="2"/>
  </bookViews>
  <sheets>
    <sheet name="introduction" sheetId="8" r:id="rId1"/>
    <sheet name="definitions" sheetId="11" r:id="rId2"/>
    <sheet name="Jisc APC template v4" sheetId="25" r:id="rId3"/>
    <sheet name="Discounts, memberships &amp; pre-pa" sheetId="23" r:id="rId4"/>
    <sheet name="RCUK compliance summary" sheetId="21" r:id="rId5"/>
    <sheet name="Constrained values" sheetId="24" state="hidden" r:id="rId6"/>
  </sheets>
  <definedNames>
    <definedName name="_xlnm.Print_Area" localSheetId="2">'Jisc APC template v4'!$A$3:$AB$23</definedName>
  </definedNames>
  <calcPr calcId="162913"/>
</workbook>
</file>

<file path=xl/calcChain.xml><?xml version="1.0" encoding="utf-8"?>
<calcChain xmlns="http://schemas.openxmlformats.org/spreadsheetml/2006/main">
  <c r="E33" i="21" l="1"/>
  <c r="G33" i="21"/>
  <c r="A3" i="23" l="1" a="1"/>
  <c r="A3" i="23" s="1"/>
  <c r="E3" i="23" l="1"/>
  <c r="G3" i="23"/>
  <c r="I3" i="23" s="1"/>
  <c r="H3" i="23"/>
  <c r="J3" i="23" s="1"/>
  <c r="A4" i="23" a="1"/>
  <c r="A4" i="23" s="1"/>
  <c r="A5" i="23" s="1" a="1"/>
  <c r="A5" i="23" s="1"/>
  <c r="F5" i="23" s="1"/>
  <c r="K5" i="23" s="1"/>
  <c r="F3" i="23"/>
  <c r="K3" i="23" s="1"/>
  <c r="A6" i="23" l="1" a="1"/>
  <c r="A6" i="23" s="1"/>
  <c r="H6" i="23" s="1"/>
  <c r="J6" i="23" s="1"/>
  <c r="G5" i="23"/>
  <c r="I5" i="23" s="1"/>
  <c r="H4" i="23"/>
  <c r="J4" i="23" s="1"/>
  <c r="E4" i="23"/>
  <c r="E5" i="23"/>
  <c r="H5" i="23"/>
  <c r="J5" i="23" s="1"/>
  <c r="F4" i="23"/>
  <c r="K4" i="23" s="1"/>
  <c r="G4" i="23"/>
  <c r="I4" i="23" s="1"/>
  <c r="E28" i="21"/>
  <c r="G28" i="21" s="1"/>
  <c r="C29" i="21" s="1"/>
  <c r="E29" i="21" s="1"/>
  <c r="G29" i="21" s="1"/>
  <c r="C30" i="21" s="1"/>
  <c r="E30" i="21" s="1"/>
  <c r="G30" i="21" s="1"/>
  <c r="C31" i="21" s="1"/>
  <c r="E31" i="21" s="1"/>
  <c r="G31" i="21" s="1"/>
  <c r="C32" i="21" l="1"/>
  <c r="A7" i="23" a="1"/>
  <c r="A7" i="23" s="1"/>
  <c r="E7" i="23" s="1"/>
  <c r="G6" i="23"/>
  <c r="I6" i="23" s="1"/>
  <c r="E6" i="23"/>
  <c r="F6" i="23"/>
  <c r="K6" i="23" s="1"/>
  <c r="C43" i="21"/>
  <c r="C20" i="21"/>
  <c r="C15" i="21"/>
  <c r="E32" i="21" l="1"/>
  <c r="G32" i="21" s="1"/>
  <c r="C33" i="21" s="1"/>
  <c r="F7" i="23"/>
  <c r="K7" i="23" s="1"/>
  <c r="A8" i="23" a="1"/>
  <c r="A8" i="23" s="1"/>
  <c r="G8" i="23" s="1"/>
  <c r="I8" i="23" s="1"/>
  <c r="H7" i="23"/>
  <c r="J7" i="23" s="1"/>
  <c r="G7" i="23"/>
  <c r="I7" i="23" s="1"/>
  <c r="C36" i="21"/>
  <c r="E8" i="23" l="1"/>
  <c r="H8" i="23"/>
  <c r="J8" i="23" s="1"/>
  <c r="F8" i="23"/>
  <c r="K8" i="23" s="1"/>
  <c r="A9" i="23" a="1"/>
  <c r="A9" i="23" s="1"/>
  <c r="E9" i="23" s="1"/>
  <c r="F9" i="23" l="1"/>
  <c r="K9" i="23" s="1"/>
  <c r="H9" i="23"/>
  <c r="J9" i="23" s="1"/>
  <c r="A10" i="23" a="1"/>
  <c r="A10" i="23" s="1"/>
  <c r="A11" i="23" s="1" a="1"/>
  <c r="A11" i="23" s="1"/>
  <c r="G9" i="23"/>
  <c r="I9" i="23" s="1"/>
  <c r="E10" i="23" l="1"/>
  <c r="F10" i="23"/>
  <c r="K10" i="23" s="1"/>
  <c r="G10" i="23"/>
  <c r="I10" i="23" s="1"/>
  <c r="H10" i="23"/>
  <c r="J10" i="23" s="1"/>
  <c r="A12" i="23" a="1"/>
  <c r="A12" i="23" s="1"/>
  <c r="G12" i="23" s="1"/>
  <c r="I12" i="23" s="1"/>
  <c r="G11" i="23"/>
  <c r="I11" i="23" s="1"/>
  <c r="E11" i="23"/>
  <c r="F11" i="23"/>
  <c r="K11" i="23" s="1"/>
  <c r="H11" i="23"/>
  <c r="J11" i="23" s="1"/>
  <c r="H12" i="23" l="1"/>
  <c r="J12" i="23" s="1"/>
  <c r="A13" i="23" a="1"/>
  <c r="A13" i="23" s="1"/>
  <c r="H13" i="23" s="1"/>
  <c r="J13" i="23" s="1"/>
  <c r="F12" i="23"/>
  <c r="K12" i="23" s="1"/>
  <c r="E12" i="23"/>
  <c r="F13" i="23" l="1"/>
  <c r="K13" i="23" s="1"/>
  <c r="E13" i="23"/>
  <c r="G13" i="23"/>
  <c r="I13" i="23" s="1"/>
  <c r="A14" i="23" a="1"/>
  <c r="A14" i="23" s="1"/>
  <c r="A15" i="23" s="1" a="1"/>
  <c r="A15" i="23" s="1"/>
  <c r="F15" i="23" s="1"/>
  <c r="K15" i="23" s="1"/>
  <c r="G14" i="23" l="1"/>
  <c r="I14" i="23" s="1"/>
  <c r="H15" i="23"/>
  <c r="J15" i="23" s="1"/>
  <c r="A16" i="23" a="1"/>
  <c r="A16" i="23" s="1"/>
  <c r="E14" i="23"/>
  <c r="G15" i="23"/>
  <c r="I15" i="23" s="1"/>
  <c r="E15" i="23"/>
  <c r="H14" i="23"/>
  <c r="J14" i="23" s="1"/>
  <c r="F14" i="23"/>
  <c r="K14" i="23" s="1"/>
  <c r="E16" i="23" l="1"/>
  <c r="H16" i="23"/>
  <c r="J16" i="23" s="1"/>
  <c r="G16" i="23"/>
  <c r="I16" i="23" s="1"/>
  <c r="A17" i="23" a="1"/>
  <c r="A17" i="23" s="1"/>
  <c r="H17" i="23" s="1"/>
  <c r="J17" i="23" s="1"/>
  <c r="F16" i="23"/>
  <c r="K16" i="23" s="1"/>
  <c r="F17" i="23" l="1"/>
  <c r="K17" i="23" s="1"/>
  <c r="E17" i="23"/>
  <c r="A18" i="23" a="1"/>
  <c r="A18" i="23" s="1"/>
  <c r="G17" i="23"/>
  <c r="I17" i="23" s="1"/>
  <c r="H18" i="23" l="1"/>
  <c r="J18" i="23" s="1"/>
  <c r="G18" i="23"/>
  <c r="I18" i="23" s="1"/>
  <c r="E18" i="23"/>
  <c r="A19" i="23" a="1"/>
  <c r="A19" i="23" s="1"/>
  <c r="F18" i="23"/>
  <c r="K18" i="23" s="1"/>
  <c r="A20" i="23" l="1" a="1"/>
  <c r="A20" i="23" s="1"/>
  <c r="E19" i="23"/>
  <c r="H19" i="23"/>
  <c r="J19" i="23" s="1"/>
  <c r="F19" i="23"/>
  <c r="K19" i="23" s="1"/>
  <c r="G19" i="23"/>
  <c r="I19" i="23" s="1"/>
  <c r="A21" i="23" l="1" a="1"/>
  <c r="A21" i="23" s="1"/>
  <c r="F20" i="23"/>
  <c r="K20" i="23" s="1"/>
  <c r="G20" i="23"/>
  <c r="I20" i="23" s="1"/>
  <c r="H20" i="23"/>
  <c r="J20" i="23" s="1"/>
  <c r="E20" i="23"/>
  <c r="A22" i="23" l="1" a="1"/>
  <c r="A22" i="23" s="1"/>
  <c r="A23" i="23" s="1" a="1"/>
  <c r="A23" i="23" s="1"/>
  <c r="A24" i="23" s="1" a="1"/>
  <c r="A24" i="23" s="1"/>
  <c r="H21" i="23"/>
  <c r="J21" i="23" s="1"/>
  <c r="E21" i="23"/>
  <c r="F21" i="23"/>
  <c r="K21" i="23" s="1"/>
  <c r="G21" i="23"/>
  <c r="I21" i="23" s="1"/>
  <c r="E22" i="23" l="1"/>
  <c r="G22" i="23"/>
  <c r="I22" i="23" s="1"/>
  <c r="F22" i="23"/>
  <c r="K22" i="23" s="1"/>
  <c r="H22" i="23"/>
  <c r="J22" i="23" s="1"/>
  <c r="E23" i="23"/>
  <c r="F23" i="23"/>
  <c r="K23" i="23" s="1"/>
  <c r="H23" i="23"/>
  <c r="J23" i="23" s="1"/>
  <c r="G23" i="23"/>
  <c r="I23" i="23" s="1"/>
  <c r="A25" i="23" a="1"/>
  <c r="A25" i="23" s="1"/>
  <c r="A26" i="23" s="1" a="1"/>
  <c r="A26" i="23" s="1"/>
  <c r="H24" i="23"/>
  <c r="J24" i="23" s="1"/>
  <c r="E24" i="23"/>
  <c r="G24" i="23"/>
  <c r="I24" i="23" s="1"/>
  <c r="F24" i="23"/>
  <c r="K24" i="23" s="1"/>
  <c r="A27" i="23" l="1" a="1"/>
  <c r="A27" i="23" s="1"/>
  <c r="F27" i="23" s="1"/>
  <c r="K27" i="23" s="1"/>
  <c r="G26" i="23"/>
  <c r="I26" i="23" s="1"/>
  <c r="E26" i="23"/>
  <c r="F26" i="23"/>
  <c r="K26" i="23" s="1"/>
  <c r="H26" i="23"/>
  <c r="J26" i="23" s="1"/>
  <c r="E25" i="23"/>
  <c r="F25" i="23"/>
  <c r="K25" i="23" s="1"/>
  <c r="H25" i="23"/>
  <c r="J25" i="23" s="1"/>
  <c r="G25" i="23"/>
  <c r="I25" i="23" s="1"/>
  <c r="E27" i="23" l="1"/>
  <c r="H27" i="23"/>
  <c r="J27" i="23" s="1"/>
  <c r="G27" i="23"/>
  <c r="I27" i="23" s="1"/>
  <c r="A28" i="23" a="1"/>
  <c r="A28" i="23" s="1"/>
  <c r="F28" i="23" l="1"/>
  <c r="K28" i="23" s="1"/>
  <c r="E28" i="23"/>
  <c r="G28" i="23"/>
  <c r="I28" i="23" s="1"/>
  <c r="H28" i="23"/>
  <c r="J28" i="23" s="1"/>
  <c r="A29" i="23" a="1"/>
  <c r="A29" i="23" s="1"/>
  <c r="E29" i="23" s="1"/>
  <c r="F29" i="23" l="1"/>
  <c r="K29" i="23" s="1"/>
  <c r="G29" i="23"/>
  <c r="I29" i="23" s="1"/>
  <c r="H29" i="23"/>
  <c r="J29" i="23" s="1"/>
  <c r="A30" i="23" a="1"/>
  <c r="A30" i="23" s="1"/>
  <c r="H30" i="23" l="1"/>
  <c r="J30" i="23" s="1"/>
  <c r="A31" i="23" a="1"/>
  <c r="A31" i="23" s="1"/>
  <c r="G30" i="23"/>
  <c r="I30" i="23" s="1"/>
  <c r="E30" i="23"/>
  <c r="F30" i="23"/>
  <c r="K30" i="23" s="1"/>
  <c r="H31" i="23" l="1"/>
  <c r="J31" i="23" s="1"/>
  <c r="E31" i="23"/>
  <c r="G31" i="23"/>
  <c r="I31" i="23" s="1"/>
  <c r="F31" i="23"/>
  <c r="K31" i="23" s="1"/>
  <c r="A32" i="23" a="1"/>
  <c r="A32" i="23" s="1"/>
  <c r="G32" i="23" l="1"/>
  <c r="I32" i="23" s="1"/>
  <c r="E32" i="23"/>
  <c r="F32" i="23"/>
  <c r="K32" i="23" s="1"/>
  <c r="H32" i="23"/>
  <c r="J32" i="23" s="1"/>
  <c r="A33" i="23" a="1"/>
  <c r="A33" i="23" s="1"/>
  <c r="G33" i="23" l="1"/>
  <c r="I33" i="23" s="1"/>
  <c r="E33" i="23"/>
  <c r="F33" i="23"/>
  <c r="K33" i="23" s="1"/>
  <c r="H33" i="23"/>
  <c r="J33" i="23" s="1"/>
  <c r="A34" i="23" a="1"/>
  <c r="A34" i="23" s="1"/>
  <c r="G34" i="23" l="1"/>
  <c r="I34" i="23" s="1"/>
  <c r="F34" i="23"/>
  <c r="K34" i="23" s="1"/>
  <c r="H34" i="23"/>
  <c r="J34" i="23" s="1"/>
  <c r="E34" i="23"/>
  <c r="A35" i="23" a="1"/>
  <c r="A35" i="23" s="1"/>
  <c r="F35" i="23" l="1"/>
  <c r="K35" i="23" s="1"/>
  <c r="E35" i="23"/>
  <c r="H35" i="23"/>
  <c r="J35" i="23" s="1"/>
  <c r="G35" i="23"/>
  <c r="I35" i="23" s="1"/>
  <c r="A36" i="23" a="1"/>
  <c r="A36" i="23" s="1"/>
  <c r="E36" i="23" l="1"/>
  <c r="G36" i="23"/>
  <c r="I36" i="23" s="1"/>
  <c r="F36" i="23"/>
  <c r="K36" i="23" s="1"/>
  <c r="H36" i="23"/>
  <c r="J36" i="23" s="1"/>
  <c r="A37" i="23" a="1"/>
  <c r="A37" i="23" s="1"/>
  <c r="H37" i="23" l="1"/>
  <c r="J37" i="23" s="1"/>
  <c r="F37" i="23"/>
  <c r="K37" i="23" s="1"/>
  <c r="G37" i="23"/>
  <c r="I37" i="23" s="1"/>
  <c r="E37" i="23"/>
  <c r="A38" i="23" a="1"/>
  <c r="A38" i="23" s="1"/>
  <c r="G38" i="23" l="1"/>
  <c r="I38" i="23" s="1"/>
  <c r="H38" i="23"/>
  <c r="J38" i="23" s="1"/>
  <c r="E38" i="23"/>
  <c r="F38" i="23"/>
  <c r="K38" i="23" s="1"/>
  <c r="A39" i="23" a="1"/>
  <c r="A39" i="23" s="1"/>
  <c r="F39" i="23" l="1"/>
  <c r="K39" i="23" s="1"/>
  <c r="H39" i="23"/>
  <c r="J39" i="23" s="1"/>
  <c r="E39" i="23"/>
  <c r="G39" i="23"/>
  <c r="I39" i="23" s="1"/>
  <c r="A40" i="23" a="1"/>
  <c r="A40" i="23" s="1"/>
  <c r="E40" i="23" l="1"/>
  <c r="F40" i="23"/>
  <c r="K40" i="23" s="1"/>
  <c r="G40" i="23"/>
  <c r="I40" i="23" s="1"/>
  <c r="H40" i="23"/>
  <c r="J40" i="23" s="1"/>
  <c r="A41" i="23" a="1"/>
  <c r="A41" i="23" s="1"/>
  <c r="H41" i="23" l="1"/>
  <c r="J41" i="23" s="1"/>
  <c r="F41" i="23"/>
  <c r="K41" i="23" s="1"/>
  <c r="G41" i="23"/>
  <c r="I41" i="23" s="1"/>
  <c r="E41" i="23"/>
  <c r="A42" i="23" a="1"/>
  <c r="A42" i="23" s="1"/>
  <c r="F42" i="23" l="1"/>
  <c r="K42" i="23" s="1"/>
  <c r="G42" i="23"/>
  <c r="I42" i="23" s="1"/>
  <c r="H42" i="23"/>
  <c r="J42" i="23" s="1"/>
  <c r="E42" i="23"/>
  <c r="A43" i="23" a="1"/>
  <c r="A43" i="23" s="1"/>
  <c r="E43" i="23" l="1"/>
  <c r="F43" i="23"/>
  <c r="K43" i="23" s="1"/>
  <c r="G43" i="23"/>
  <c r="I43" i="23" s="1"/>
  <c r="H43" i="23"/>
  <c r="J43" i="23" s="1"/>
  <c r="A44" i="23" a="1"/>
  <c r="A44" i="23" s="1"/>
  <c r="H44" i="23" l="1"/>
  <c r="J44" i="23" s="1"/>
  <c r="E44" i="23"/>
  <c r="F44" i="23"/>
  <c r="K44" i="23" s="1"/>
  <c r="G44" i="23"/>
  <c r="I44" i="23" s="1"/>
  <c r="A45" i="23" a="1"/>
  <c r="A45" i="23" s="1"/>
  <c r="H45" i="23" l="1"/>
  <c r="J45" i="23" s="1"/>
  <c r="E45" i="23"/>
  <c r="F45" i="23"/>
  <c r="K45" i="23" s="1"/>
  <c r="G45" i="23"/>
  <c r="I45" i="23" s="1"/>
  <c r="A46" i="23" a="1"/>
  <c r="A46" i="23" s="1"/>
  <c r="G46" i="23" l="1"/>
  <c r="I46" i="23" s="1"/>
  <c r="H46" i="23"/>
  <c r="J46" i="23" s="1"/>
  <c r="E46" i="23"/>
  <c r="F46" i="23"/>
  <c r="K46" i="23" s="1"/>
  <c r="A47" i="23" a="1"/>
  <c r="A47" i="23" s="1"/>
  <c r="F47" i="23" l="1"/>
  <c r="K47" i="23" s="1"/>
  <c r="E47" i="23"/>
  <c r="G47" i="23"/>
  <c r="I47" i="23" s="1"/>
  <c r="H47" i="23"/>
  <c r="J47" i="23" s="1"/>
  <c r="A48" i="23" a="1"/>
  <c r="A48" i="23" s="1"/>
  <c r="E48" i="23" l="1"/>
  <c r="H48" i="23"/>
  <c r="J48" i="23" s="1"/>
  <c r="F48" i="23"/>
  <c r="K48" i="23" s="1"/>
  <c r="G48" i="23"/>
  <c r="I48" i="23" s="1"/>
  <c r="A49" i="23" a="1"/>
  <c r="A49" i="23" s="1"/>
  <c r="E49" i="23" l="1"/>
  <c r="F49" i="23"/>
  <c r="K49" i="23" s="1"/>
  <c r="G49" i="23"/>
  <c r="I49" i="23" s="1"/>
  <c r="H49" i="23"/>
  <c r="J49" i="23" s="1"/>
  <c r="A50" i="23" a="1"/>
  <c r="A50" i="23" s="1"/>
  <c r="G50" i="23" l="1"/>
  <c r="I50" i="23" s="1"/>
  <c r="H50" i="23"/>
  <c r="J50" i="23" s="1"/>
  <c r="E50" i="23"/>
  <c r="F50" i="23"/>
  <c r="K50" i="23" s="1"/>
</calcChain>
</file>

<file path=xl/comments1.xml><?xml version="1.0" encoding="utf-8"?>
<comments xmlns="http://schemas.openxmlformats.org/spreadsheetml/2006/main">
  <authors>
    <author>RCUK Guidance</author>
  </authors>
  <commentList>
    <comment ref="A4" authorId="0" shapeId="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B4" authorId="0" shapeId="0">
      <text>
        <r>
          <rPr>
            <b/>
            <sz val="9"/>
            <color indexed="81"/>
            <rFont val="Tahoma"/>
            <family val="2"/>
          </rPr>
          <t>Guidance:</t>
        </r>
        <r>
          <rPr>
            <sz val="9"/>
            <color indexed="81"/>
            <rFont val="Tahoma"/>
            <family val="2"/>
          </rPr>
          <t xml:space="preserve">
PubMed unique identifier.</t>
        </r>
      </text>
    </comment>
    <comment ref="C4" authorId="0" shapeId="0">
      <text>
        <r>
          <rPr>
            <b/>
            <sz val="9"/>
            <color indexed="81"/>
            <rFont val="Tahoma"/>
            <family val="2"/>
          </rPr>
          <t>Guidance:</t>
        </r>
        <r>
          <rPr>
            <sz val="9"/>
            <color indexed="81"/>
            <rFont val="Tahoma"/>
            <family val="2"/>
          </rPr>
          <t xml:space="preserve">
The Digital Object Identifier.</t>
        </r>
      </text>
    </comment>
    <comment ref="D4" authorId="0" shapeId="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E4" authorId="0" shapeId="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F4" authorId="0" shapeId="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G4" authorId="0" shapeId="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H4" authorId="0" shapeId="0">
      <text>
        <r>
          <rPr>
            <b/>
            <sz val="9"/>
            <color indexed="81"/>
            <rFont val="Tahoma"/>
            <family val="2"/>
          </rPr>
          <t>Guidance:</t>
        </r>
        <r>
          <rPr>
            <sz val="9"/>
            <color indexed="81"/>
            <rFont val="Tahoma"/>
            <family val="2"/>
          </rPr>
          <t xml:space="preserve">
Title of item, i.e. title of journal article, book chapter, conference paper etc.</t>
        </r>
      </text>
    </comment>
    <comment ref="I4" authorId="0" shapeId="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J4" authorId="0" shapeId="0">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K4" authorId="0" shapeId="0">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L4" authorId="0" shapeId="0">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M4" authorId="0" shapeId="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N4" authorId="0" shapeId="0">
      <text>
        <r>
          <rPr>
            <b/>
            <sz val="9"/>
            <color indexed="81"/>
            <rFont val="Tahoma"/>
            <family val="2"/>
          </rPr>
          <t>Guidance:</t>
        </r>
        <r>
          <rPr>
            <sz val="9"/>
            <color indexed="81"/>
            <rFont val="Tahoma"/>
            <family val="2"/>
          </rPr>
          <t xml:space="preserve">
Grant ID for first funder (column M). This field is optional if reporting to Jisc.</t>
        </r>
      </text>
    </comment>
    <comment ref="O4" authorId="0" shapeId="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P4" authorId="0" shapeId="0">
      <text>
        <r>
          <rPr>
            <b/>
            <sz val="9"/>
            <color indexed="81"/>
            <rFont val="Tahoma"/>
            <family val="2"/>
          </rPr>
          <t>Guidance:</t>
        </r>
        <r>
          <rPr>
            <sz val="9"/>
            <color indexed="81"/>
            <rFont val="Tahoma"/>
            <family val="2"/>
          </rPr>
          <t xml:space="preserve">
Grant ID for second funder (column O).</t>
        </r>
      </text>
    </comment>
    <comment ref="Q4" authorId="0" shapeId="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R4" authorId="0" shapeId="0">
      <text>
        <r>
          <rPr>
            <b/>
            <sz val="9"/>
            <color indexed="81"/>
            <rFont val="Tahoma"/>
            <family val="2"/>
          </rPr>
          <t>Guidance:</t>
        </r>
        <r>
          <rPr>
            <sz val="9"/>
            <color indexed="81"/>
            <rFont val="Tahoma"/>
            <family val="2"/>
          </rPr>
          <t xml:space="preserve">
Grant ID for third funder (column Q).</t>
        </r>
      </text>
    </comment>
    <comment ref="S4" authorId="0" shapeId="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T4" authorId="0" shapeId="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U4" authorId="0" shapeId="0">
      <text>
        <r>
          <rPr>
            <b/>
            <sz val="9"/>
            <color indexed="81"/>
            <rFont val="Tahoma"/>
            <family val="2"/>
          </rPr>
          <t>Guidance:</t>
        </r>
        <r>
          <rPr>
            <sz val="9"/>
            <color indexed="81"/>
            <rFont val="Tahoma"/>
            <family val="2"/>
          </rPr>
          <t xml:space="preserve">
Currency that the APC was originally paid in e.g. GBP, USD, EUR.</t>
        </r>
      </text>
    </comment>
    <comment ref="V4" authorId="0" shapeId="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W4" authorId="0" shapeId="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X4" authorId="0" shapeId="0">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Y4" authorId="0" shapeId="0">
      <text>
        <r>
          <rPr>
            <b/>
            <sz val="9"/>
            <color indexed="81"/>
            <rFont val="Tahoma"/>
            <family val="2"/>
          </rPr>
          <t>Guidance:</t>
        </r>
        <r>
          <rPr>
            <sz val="9"/>
            <color indexed="81"/>
            <rFont val="Tahoma"/>
            <family val="2"/>
          </rPr>
          <t xml:space="preserve">
Mandatory only for publications funded by COAF.</t>
        </r>
      </text>
    </comment>
    <comment ref="Z4" authorId="0" shapeId="0">
      <text>
        <r>
          <rPr>
            <b/>
            <sz val="9"/>
            <color indexed="81"/>
            <rFont val="Tahoma"/>
            <family val="2"/>
          </rPr>
          <t>Guidance:</t>
        </r>
        <r>
          <rPr>
            <sz val="9"/>
            <color indexed="81"/>
            <rFont val="Tahoma"/>
            <family val="2"/>
          </rPr>
          <t xml:space="preserve">
Mandatory only for publications funded by RCUK.</t>
        </r>
      </text>
    </comment>
    <comment ref="AA4" authorId="0" shapeId="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 ref="AB4" authorId="0" shapeId="0">
      <text>
        <r>
          <rPr>
            <b/>
            <sz val="9"/>
            <color indexed="81"/>
            <rFont val="Tahoma"/>
            <family val="2"/>
          </rPr>
          <t>Guidance:</t>
        </r>
        <r>
          <rPr>
            <sz val="9"/>
            <color indexed="81"/>
            <rFont val="Tahoma"/>
            <family val="2"/>
          </rPr>
          <t xml:space="preserve">
Free text field. This can include notes which clarify things for internal institutional purposes as well as notes to explain any context needed for external viewers.</t>
        </r>
      </text>
    </comment>
  </commentList>
</comments>
</file>

<file path=xl/sharedStrings.xml><?xml version="1.0" encoding="utf-8"?>
<sst xmlns="http://schemas.openxmlformats.org/spreadsheetml/2006/main" count="511" uniqueCount="373">
  <si>
    <t>This spreadsheet and all data contained within it are published under a Creative Commons CC0 license.</t>
  </si>
  <si>
    <t>Internal institutional data</t>
  </si>
  <si>
    <t>Bibliographic data</t>
  </si>
  <si>
    <t>PubMed ID</t>
  </si>
  <si>
    <t>DOI</t>
  </si>
  <si>
    <t>Publisher</t>
  </si>
  <si>
    <t>Journal</t>
  </si>
  <si>
    <t>ISSN</t>
  </si>
  <si>
    <t>Type of publication</t>
  </si>
  <si>
    <t>Article title</t>
  </si>
  <si>
    <t>Title of item, i.e. title of journal article, book chapter, conference paper etc.</t>
  </si>
  <si>
    <t>Date of publication</t>
  </si>
  <si>
    <t>Funding data</t>
  </si>
  <si>
    <t>Fund that APC is paid from (1)</t>
  </si>
  <si>
    <t>Fund that APC is paid from (2)</t>
  </si>
  <si>
    <t>Complete if there is more than one fund that the APC is paid from.</t>
  </si>
  <si>
    <t>Fund that APC is paid from (3)</t>
  </si>
  <si>
    <t>Complete if there are more than two funds that the APC is paid from.</t>
  </si>
  <si>
    <t>Funder of research (1)</t>
  </si>
  <si>
    <t>Funder of research (2)</t>
  </si>
  <si>
    <t>Funder of research (3)</t>
  </si>
  <si>
    <t>APC data</t>
  </si>
  <si>
    <t>Date of APC payment</t>
  </si>
  <si>
    <t>Currency of APC</t>
  </si>
  <si>
    <t>Discounts, memberships &amp; pre-payment agreements</t>
  </si>
  <si>
    <t>Amount of APC charged to COAF grant (include VAT if charged)</t>
  </si>
  <si>
    <t>License data</t>
  </si>
  <si>
    <t>Notes</t>
  </si>
  <si>
    <t>APC paid (£) including VAT if charged</t>
  </si>
  <si>
    <t>Licence</t>
  </si>
  <si>
    <t>RCUK</t>
  </si>
  <si>
    <t>COAF</t>
  </si>
  <si>
    <t>NERC</t>
  </si>
  <si>
    <t>British Heart Foundation</t>
  </si>
  <si>
    <t>None</t>
  </si>
  <si>
    <t>Conference Paper/Proceeding/Abstract</t>
  </si>
  <si>
    <t>Institutional</t>
  </si>
  <si>
    <t>GBP</t>
  </si>
  <si>
    <t>Wellcome Trust</t>
  </si>
  <si>
    <t>Select from drop-down list. State the source of funding to pay the APC: RCUK, COAF, Institutional, or Other. Explain any complications in the 'Notes' field. If there is more than one funder of the APC, state these in the following two columns.</t>
  </si>
  <si>
    <t>CC BY</t>
  </si>
  <si>
    <t>CC BY-NC</t>
  </si>
  <si>
    <t>APC paid (actual currency) excluding VAT</t>
  </si>
  <si>
    <t>Additional publication costs (£)</t>
  </si>
  <si>
    <t>To the extent possible under law, Jisc and the higher education institution completing this template have waived all copyright and related or neighboring rights to this work.</t>
  </si>
  <si>
    <t>Grant ID (1)</t>
  </si>
  <si>
    <t>Grant ID (2)</t>
  </si>
  <si>
    <t>Grant ID (3)</t>
  </si>
  <si>
    <t>Amount of APC charged to RCUK OA fund (include VAT if charged)</t>
  </si>
  <si>
    <t xml:space="preserve"> </t>
  </si>
  <si>
    <t>rioxxterms:version_of_record</t>
  </si>
  <si>
    <t>dc:publisher</t>
  </si>
  <si>
    <t>dc:title</t>
  </si>
  <si>
    <t>rioxxterms:publication_date</t>
  </si>
  <si>
    <t>rioxxterms:project</t>
  </si>
  <si>
    <t>ali:license_ref</t>
  </si>
  <si>
    <t>dc:source</t>
  </si>
  <si>
    <t>The Digital Object Identifier.</t>
  </si>
  <si>
    <t>Select from drop-down list. Specify the licence the article has been published under.</t>
  </si>
  <si>
    <t>The total of any additional costs charged by the publisher e.g. page and colour charges. This does not include transaction fees such as bank charges. Use the 'Notes' field for details.</t>
  </si>
  <si>
    <t>The funder of the research. Complete if there is more than one funder.</t>
  </si>
  <si>
    <t>The funder of the research. Complete if there are more than two funders.</t>
  </si>
  <si>
    <t>Compliance based on actual publications data</t>
  </si>
  <si>
    <t>Number</t>
  </si>
  <si>
    <t>Total publications arising from research council funding</t>
  </si>
  <si>
    <t>Number of gold compliant publications</t>
  </si>
  <si>
    <t>Number of green compliant publications</t>
  </si>
  <si>
    <t>Overall compliance</t>
  </si>
  <si>
    <t>Compliance based on estimates of publication numbers</t>
  </si>
  <si>
    <t>Percent</t>
  </si>
  <si>
    <t>Proportion of compliance delivered through the gold route</t>
  </si>
  <si>
    <t>Proportion of compliance delivered through the green route</t>
  </si>
  <si>
    <t xml:space="preserve">Estimate of overall compliance </t>
  </si>
  <si>
    <t>OA block grant summary information</t>
  </si>
  <si>
    <t>OA grant brought forward</t>
  </si>
  <si>
    <t>OA grant received</t>
  </si>
  <si>
    <t>OA Grant available</t>
  </si>
  <si>
    <t>OA grant spent</t>
  </si>
  <si>
    <t>OA grant carried forward</t>
  </si>
  <si>
    <t>OA operations/APC processing</t>
  </si>
  <si>
    <t>Amount</t>
  </si>
  <si>
    <t>Staff costs</t>
  </si>
  <si>
    <t>Non-staff costs</t>
  </si>
  <si>
    <t>Total OA operations/APC processing</t>
  </si>
  <si>
    <t>Other - details-1</t>
  </si>
  <si>
    <t>Other - details-2</t>
  </si>
  <si>
    <t>Total of non-publisher spend</t>
  </si>
  <si>
    <t>Mandatory only for publications funded by COAF.</t>
  </si>
  <si>
    <t>https://www.jisc-collections.ac.uk/Jisc-Monitor/APC-data-collection/</t>
  </si>
  <si>
    <t>An FAQ can be found here:</t>
  </si>
  <si>
    <t>For full details visit the Jisc Collections website, where the template can be downloaded:</t>
  </si>
  <si>
    <t>Introduction to the template</t>
  </si>
  <si>
    <t>Provide short statement on how implementation of RCUK OA policy is progressing.</t>
  </si>
  <si>
    <t>Compliance summary - no data</t>
  </si>
  <si>
    <t>https://www.jisc-collections.ac.uk/Jisc-Monitor/APC-data-collection/Jisc-APC-template-FAQ/</t>
  </si>
  <si>
    <t>Equivalent RIOXX field</t>
  </si>
  <si>
    <t>Equivalent CASRAI field</t>
  </si>
  <si>
    <t>Free text field. This can include notes which clarify things for internal institutional purposes as well as notes to explain any context needed for external viewers.</t>
  </si>
  <si>
    <t>Definitions of metadata fields</t>
  </si>
  <si>
    <t>A</t>
  </si>
  <si>
    <t>B</t>
  </si>
  <si>
    <t>C</t>
  </si>
  <si>
    <t>D</t>
  </si>
  <si>
    <t>E</t>
  </si>
  <si>
    <t>http://dictionary.casrai.org/Internal_OA_Cost_Application/External_Notes</t>
  </si>
  <si>
    <t>http://dictionary.casrai.org/Journal_Article/DOI</t>
  </si>
  <si>
    <t>http://dictionary.casrai.org/Journal_Article/ISSN</t>
  </si>
  <si>
    <t>http://dictionary.casrai.org/Journal_Article/Publisher_Name</t>
  </si>
  <si>
    <t>http://dictionary.casrai.org/Journal_Article/Journal</t>
  </si>
  <si>
    <t>http://dictionary.casrai.org/Journal_Article/Article_Title</t>
  </si>
  <si>
    <t>http://dictionary.casrai.org/Journal_Article/Publication_Date</t>
  </si>
  <si>
    <t>http://dictionary.casrai.org/APC_Payment/Licence_Type</t>
  </si>
  <si>
    <t>http://dictionary.casrai.org/APC_Payment/Date</t>
  </si>
  <si>
    <t>http://dictionary.casrai.org/APC_Payment/Currency</t>
  </si>
  <si>
    <t>http://dictionary.casrai.org/APC_Payment/Amount_Paid</t>
  </si>
  <si>
    <t>http://dictionary.casrai.org/APC_Payment/Source_Fund(s)</t>
  </si>
  <si>
    <t>It is recommended that institutions archive the spreadsheets or CSVs that they release in an online research repository, such as figshare or their own institutional repository. Jisc Collections can do this on behalf of institutions if they wish. Please contact jisc.apc@jisc.ac.uk for further information.</t>
  </si>
  <si>
    <t>Other - details-7</t>
  </si>
  <si>
    <t>Other - details-6</t>
  </si>
  <si>
    <t>Other - details-5</t>
  </si>
  <si>
    <t>Other - details-4</t>
  </si>
  <si>
    <t>Other - details-3</t>
  </si>
  <si>
    <t xml:space="preserve">Other OA costs     </t>
  </si>
  <si>
    <t>Sum of 'Other - details' below</t>
  </si>
  <si>
    <t>E   Comments</t>
  </si>
  <si>
    <t>Summary information on open access spend</t>
  </si>
  <si>
    <r>
      <rPr>
        <b/>
        <sz val="11"/>
        <rFont val="Calibri"/>
        <family val="2"/>
        <scheme val="minor"/>
      </rPr>
      <t xml:space="preserve">Actual </t>
    </r>
    <r>
      <rPr>
        <sz val="11"/>
        <rFont val="Calibri"/>
        <family val="2"/>
        <scheme val="minor"/>
      </rPr>
      <t>Year 1 spend (April 2013 - March 2014)</t>
    </r>
  </si>
  <si>
    <r>
      <rPr>
        <b/>
        <sz val="11"/>
        <rFont val="Calibri"/>
        <family val="2"/>
        <scheme val="minor"/>
      </rPr>
      <t>Actual</t>
    </r>
    <r>
      <rPr>
        <sz val="11"/>
        <rFont val="Calibri"/>
        <family val="2"/>
        <scheme val="minor"/>
      </rPr>
      <t xml:space="preserve"> Year 2 spend (April 2014 - March 2015)</t>
    </r>
  </si>
  <si>
    <r>
      <rPr>
        <b/>
        <sz val="11"/>
        <rFont val="Calibri"/>
        <family val="2"/>
        <scheme val="minor"/>
      </rPr>
      <t xml:space="preserve">Actual </t>
    </r>
    <r>
      <rPr>
        <sz val="11"/>
        <rFont val="Calibri"/>
        <family val="2"/>
        <scheme val="minor"/>
      </rPr>
      <t>Year 3 spend (April 2015 - March 2016)</t>
    </r>
  </si>
  <si>
    <t>The date of earliest online availability. Use most accurate date available, whether that is day (e.g. 2017-01-01), month (e.g. 2017-01), or year (e.g. 2017).</t>
  </si>
  <si>
    <t>Currency that the APC was originally paid in e.g. GBP, USD, EUR.</t>
  </si>
  <si>
    <t>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</si>
  <si>
    <t>Select from drop-down list. Specify whether there was a discount on the APC that was paid to a publisher, including instances where the institution has a pre-payment or membership agreement with the publisher.</t>
  </si>
  <si>
    <t>Mandatory only for publications funded by RCUK.</t>
  </si>
  <si>
    <t>Date of acceptance</t>
  </si>
  <si>
    <t>Date on which the resource has been accepted for publication with all substantive changes made. Use most accurate date available, whether that is day (e.g. 2017-01-01), month (e.g. 2017-01), or year (e.g. 2017).</t>
  </si>
  <si>
    <t>dcterms:dateAccepted</t>
  </si>
  <si>
    <t>http://dictionary.casrai.org/Journal_Article/Final_Acceptance_Date</t>
  </si>
  <si>
    <t>PubMed unique identifier.</t>
  </si>
  <si>
    <t xml:space="preserve">http://dictionary.casrai.org/Output_ID_Types/PMID </t>
  </si>
  <si>
    <t>rioxxterms:type</t>
  </si>
  <si>
    <t>Grant ID for second funder.</t>
  </si>
  <si>
    <t>Grant ID for third funder.</t>
  </si>
  <si>
    <t>The date that payment leaves the institution's account. Use most accurate date available, whether that is day (e.g. 2017-01-01), month (e.g. 2017-01), or year (e.g. 2017).</t>
  </si>
  <si>
    <t>The amount that was paid for the APC, in the currency it was paid in, excluding VAT. In the case where the amount is unknown or unclear, as with prepaid or offset APCs, leave blank and indicate the name of the deal under 'Discounts, memberships, &amp; pre-payment agreements.'</t>
  </si>
  <si>
    <t>Elsevier_Prepayment</t>
  </si>
  <si>
    <t>ACS_AuthorChoice Institutional membership discount</t>
  </si>
  <si>
    <t>ACS_AuthorChoice membership discount</t>
  </si>
  <si>
    <t xml:space="preserve">Author_Supporter/Membership Discount </t>
  </si>
  <si>
    <t>Institutional_Prepayment</t>
  </si>
  <si>
    <t>Institutional_IEEE_Discount</t>
  </si>
  <si>
    <t>JiscCollections_RSC</t>
  </si>
  <si>
    <t>Institutional_ membership discount</t>
  </si>
  <si>
    <t>De Gruyter offset</t>
  </si>
  <si>
    <t>Springer Compact</t>
  </si>
  <si>
    <t>Sage prepayment</t>
  </si>
  <si>
    <t>JiscCollections_RSC_Read&amp;Publish</t>
  </si>
  <si>
    <t xml:space="preserve">JiscCollections_IOPP </t>
  </si>
  <si>
    <t>JiscCollections_Taylor &amp; Francis</t>
  </si>
  <si>
    <t>Number of APCs</t>
  </si>
  <si>
    <t>Other</t>
  </si>
  <si>
    <t>Data paper</t>
  </si>
  <si>
    <t>Letter</t>
  </si>
  <si>
    <t>European Union</t>
  </si>
  <si>
    <t>Case report</t>
  </si>
  <si>
    <t>NIH</t>
  </si>
  <si>
    <t>Methods and protocols</t>
  </si>
  <si>
    <t>Working paper</t>
  </si>
  <si>
    <t>Parkinson's UK</t>
  </si>
  <si>
    <t>Consultancy Report</t>
  </si>
  <si>
    <t>Cancer Research UK</t>
  </si>
  <si>
    <t>Thesis</t>
  </si>
  <si>
    <t>Unspecified/unclear</t>
  </si>
  <si>
    <t>Technical Standard</t>
  </si>
  <si>
    <t>Author copyright</t>
  </si>
  <si>
    <t>Bloodwise</t>
  </si>
  <si>
    <t>Technical Report</t>
  </si>
  <si>
    <t>Publisher copyright</t>
  </si>
  <si>
    <t>Arthritis Research UK</t>
  </si>
  <si>
    <t>Policy briefing report</t>
  </si>
  <si>
    <t>CC BY-NC-ND</t>
  </si>
  <si>
    <t>STFC</t>
  </si>
  <si>
    <t>Monograph</t>
  </si>
  <si>
    <t>CC BY-NC-SA</t>
  </si>
  <si>
    <t>Manual/Guide</t>
  </si>
  <si>
    <t>CC BY-ND</t>
  </si>
  <si>
    <t>MRC</t>
  </si>
  <si>
    <t>Journal Article/Review</t>
  </si>
  <si>
    <t>ESRC</t>
  </si>
  <si>
    <t>CC BY-SA</t>
  </si>
  <si>
    <t>EPSRC</t>
  </si>
  <si>
    <t>Book edited</t>
  </si>
  <si>
    <t>BBSRC</t>
  </si>
  <si>
    <t>Book chapter</t>
  </si>
  <si>
    <t>CC0</t>
  </si>
  <si>
    <t>Book</t>
  </si>
  <si>
    <r>
      <t xml:space="preserve">Additionally, fields highlighted in green are considered by RCUK to be required for their reporting purposes. RCUK recognises the difficulty some institutions may have in providing this level of information and request that Research Organisations make their best endeavours to provide the information requested. If you need further advice or have specific issues please contact RCUK at: </t>
    </r>
    <r>
      <rPr>
        <b/>
        <sz val="10"/>
        <color theme="1"/>
        <rFont val="Arial"/>
        <family val="2"/>
      </rPr>
      <t xml:space="preserve">openaccess@rcuk.ac.uk </t>
    </r>
    <r>
      <rPr>
        <sz val="10"/>
        <color theme="1"/>
        <rFont val="Arial"/>
        <family val="2"/>
      </rPr>
      <t xml:space="preserve"> </t>
    </r>
  </si>
  <si>
    <t>E-ISSN</t>
  </si>
  <si>
    <t>Column name</t>
  </si>
  <si>
    <t>Description</t>
  </si>
  <si>
    <t>APC expenditure including VAT (£)</t>
  </si>
  <si>
    <t>Total amount of APC charged to RCUK OA fund including VAT (£)</t>
  </si>
  <si>
    <t>Total amount of APC charged to COAF grant including VAT (£)</t>
  </si>
  <si>
    <r>
      <t xml:space="preserve">This is </t>
    </r>
    <r>
      <rPr>
        <b/>
        <sz val="10"/>
        <rFont val="Arial"/>
        <family val="2"/>
      </rPr>
      <t xml:space="preserve">populated automatically </t>
    </r>
    <r>
      <rPr>
        <sz val="10"/>
        <rFont val="Arial"/>
        <family val="2"/>
      </rPr>
      <t>from the 'Discounts, memberships &amp; pre-payment agreements' column on "JISC APC template"</t>
    </r>
  </si>
  <si>
    <t>Membership price including VAT (£)</t>
  </si>
  <si>
    <t>Membership price  charged to COAF including VAT (£)</t>
  </si>
  <si>
    <t>Membership price charged to RCUK including VAT (£)</t>
  </si>
  <si>
    <t>Total cost to COAF including VAT (£)</t>
  </si>
  <si>
    <t>Total cost to RCUK including VAT (£)</t>
  </si>
  <si>
    <t>Total expenditure including VAT (£)</t>
  </si>
  <si>
    <t>AHRC</t>
  </si>
  <si>
    <t>NC3Rs</t>
  </si>
  <si>
    <r>
      <t xml:space="preserve">This is </t>
    </r>
    <r>
      <rPr>
        <b/>
        <sz val="10"/>
        <rFont val="Arial"/>
        <family val="2"/>
      </rPr>
      <t>calculated</t>
    </r>
    <r>
      <rPr>
        <sz val="10"/>
        <rFont val="Arial"/>
        <family val="2"/>
      </rPr>
      <t xml:space="preserve"> </t>
    </r>
    <r>
      <rPr>
        <b/>
        <sz val="10"/>
        <rFont val="Arial"/>
        <family val="2"/>
      </rPr>
      <t>automatically</t>
    </r>
    <r>
      <rPr>
        <sz val="10"/>
        <rFont val="Arial"/>
        <family val="2"/>
      </rPr>
      <t xml:space="preserve"> based on columns C &amp; G in this sheet</t>
    </r>
  </si>
  <si>
    <r>
      <t xml:space="preserve">This is </t>
    </r>
    <r>
      <rPr>
        <b/>
        <sz val="10"/>
        <rFont val="Arial"/>
        <family val="2"/>
      </rPr>
      <t>calculated automatically</t>
    </r>
    <r>
      <rPr>
        <sz val="10"/>
        <rFont val="Arial"/>
        <family val="2"/>
      </rPr>
      <t xml:space="preserve"> based on columns D &amp; H in this sheet</t>
    </r>
  </si>
  <si>
    <r>
      <t xml:space="preserve">The total APC expenditure spent under this deal is </t>
    </r>
    <r>
      <rPr>
        <b/>
        <sz val="10"/>
        <rFont val="Arial"/>
        <family val="2"/>
      </rPr>
      <t xml:space="preserve">calculated automatically </t>
    </r>
    <r>
      <rPr>
        <sz val="10"/>
        <rFont val="Arial"/>
        <family val="2"/>
      </rPr>
      <t>based on columns B &amp; F in this sheet</t>
    </r>
  </si>
  <si>
    <t>Amount of APC charged to COAF grant (including VAT if charged) in £</t>
  </si>
  <si>
    <t>Amount of APC charged to RCUK OA fund (including VAT if charged) in £</t>
  </si>
  <si>
    <r>
      <t xml:space="preserve">The number of APCs paid under this deal is </t>
    </r>
    <r>
      <rPr>
        <b/>
        <sz val="10"/>
        <rFont val="Arial"/>
        <family val="2"/>
      </rPr>
      <t>calculated automatically</t>
    </r>
    <r>
      <rPr>
        <sz val="10"/>
        <rFont val="Arial"/>
        <family val="2"/>
      </rPr>
      <t xml:space="preserve"> from the number of times the name of this deal occurs in the "Discounts, memberships &amp; prepayment agreeements" column of the "JISC APC template"</t>
    </r>
  </si>
  <si>
    <r>
      <t xml:space="preserve">The amount spent on these APCs is </t>
    </r>
    <r>
      <rPr>
        <b/>
        <sz val="10"/>
        <rFont val="Arial"/>
        <family val="2"/>
      </rPr>
      <t>calculated automatically</t>
    </r>
    <r>
      <rPr>
        <sz val="10"/>
        <rFont val="Arial"/>
        <family val="2"/>
      </rPr>
      <t xml:space="preserve"> from the sum of the "APC expenditure (£) including VAT if charged" of the "JISC APC template"</t>
    </r>
  </si>
  <si>
    <r>
      <t xml:space="preserve">The amount spent on these APCs is </t>
    </r>
    <r>
      <rPr>
        <b/>
        <sz val="10"/>
        <rFont val="Arial"/>
        <family val="2"/>
      </rPr>
      <t>calculated automatically</t>
    </r>
    <r>
      <rPr>
        <sz val="10"/>
        <rFont val="Arial"/>
        <family val="2"/>
      </rPr>
      <t xml:space="preserve"> from the the sum of the "Amount of APC charged to COAF grant (including VAT if charged) in £" column of the "JISC APC template"</t>
    </r>
  </si>
  <si>
    <r>
      <t xml:space="preserve">The amount spent on these APCs is </t>
    </r>
    <r>
      <rPr>
        <b/>
        <sz val="10"/>
        <rFont val="Arial"/>
        <family val="2"/>
      </rPr>
      <t>calculated automatically</t>
    </r>
    <r>
      <rPr>
        <sz val="10"/>
        <rFont val="Arial"/>
        <family val="2"/>
      </rPr>
      <t xml:space="preserve"> from the "Amount of APC charged to RCUK OA fund (including VAT if charged) in £" column of the "JISC APC template"</t>
    </r>
  </si>
  <si>
    <t>Green fields are required by RCUK only</t>
  </si>
  <si>
    <t>Yellow fields are required by COAF only</t>
  </si>
  <si>
    <r>
      <t>The</t>
    </r>
    <r>
      <rPr>
        <b/>
        <sz val="10"/>
        <rFont val="Arial"/>
        <family val="2"/>
      </rPr>
      <t xml:space="preserve"> institution enters</t>
    </r>
    <r>
      <rPr>
        <sz val="10"/>
        <rFont val="Arial"/>
        <family val="2"/>
      </rPr>
      <t xml:space="preserve"> the amount spent on the deal</t>
    </r>
  </si>
  <si>
    <r>
      <t xml:space="preserve">The </t>
    </r>
    <r>
      <rPr>
        <b/>
        <sz val="10"/>
        <rFont val="Arial"/>
        <family val="2"/>
      </rPr>
      <t>institution enters</t>
    </r>
    <r>
      <rPr>
        <sz val="10"/>
        <rFont val="Arial"/>
        <family val="2"/>
      </rPr>
      <t xml:space="preserve"> the amount of the membership price charged to COAF, if any</t>
    </r>
  </si>
  <si>
    <r>
      <t xml:space="preserve">The </t>
    </r>
    <r>
      <rPr>
        <b/>
        <sz val="10"/>
        <rFont val="Arial"/>
        <family val="2"/>
      </rPr>
      <t>institution enters</t>
    </r>
    <r>
      <rPr>
        <sz val="10"/>
        <rFont val="Arial"/>
        <family val="2"/>
      </rPr>
      <t xml:space="preserve"> the amount of the membership price charged to RCUK, if any</t>
    </r>
  </si>
  <si>
    <t>Grey fields are required by COAF and RCUK, and are required by Jisc unless otherwise stated</t>
  </si>
  <si>
    <t>Fields highlighted in grey are considered by COAF and RCUK to be required fields. It is recommended to complete as many fields as possible. These are also considered by Jisc to be required unless stated otherwise in the description. Any fields that aren't relevant leave blank.</t>
  </si>
  <si>
    <r>
      <t xml:space="preserve">Fields highlighted in yellow are considered by COAF to be required for their reporting purposes. COAF recognises the difficulty some institutions may have in providing this level of information and request that Research Organisations make their best endeavours to provide the information requested. If you need further advice or have specific issues on the use or reporting of COAF funds please contact Wellcome at: </t>
    </r>
    <r>
      <rPr>
        <b/>
        <sz val="10"/>
        <rFont val="Arial"/>
        <family val="2"/>
      </rPr>
      <t>openacc@wellcome.ac.uk</t>
    </r>
  </si>
  <si>
    <t>This guidance is provided to define the fields provided in the template and describe how to complete them. Rows 3-6 of the template are filled out with dummy data as an example; please delete this when filling in your own information. The columns are grouped into sections for convenience: institutional, bibliographic, funding, APC, and license data.</t>
  </si>
  <si>
    <t>The funder of the research. This is optional but it may differ from the 'Fund that APC is paid from' field. Explain any complications in the 'Notes' field. This field is optional when reporting to Jisc.</t>
  </si>
  <si>
    <t>Grant ID for first funder.This field is optional when reporting to Jisc.</t>
  </si>
  <si>
    <t>Complete if no DOI or PubMed ID provided</t>
  </si>
  <si>
    <t>The name of the organisation making an article available. Complete if no DOI or PMID is provided.</t>
  </si>
  <si>
    <t>Title of the work that the item is contained within: if it is not a journal but a book or conference proceeding, use the title of that instead. The name of the organisation making an article available. Complete if no DOI or PMID is provided.</t>
  </si>
  <si>
    <t>The International Standard Serial Number. E-ISSN is preferred. Use ISBN if applicable. Complete if no PMID or DOI is provided.</t>
  </si>
  <si>
    <t>Select what kind of publication the item is published in from the drop-down list. Complete if no DOI or PMID is provided.</t>
  </si>
  <si>
    <r>
      <rPr>
        <b/>
        <sz val="11"/>
        <rFont val="Calibri"/>
        <family val="2"/>
        <scheme val="minor"/>
      </rPr>
      <t xml:space="preserve">Actual </t>
    </r>
    <r>
      <rPr>
        <sz val="11"/>
        <rFont val="Calibri"/>
        <family val="2"/>
        <scheme val="minor"/>
      </rPr>
      <t>Year 4 spend (April 2016 - March 2017)</t>
    </r>
  </si>
  <si>
    <t>Wellcome supplement</t>
  </si>
  <si>
    <t>Contact name and email address:</t>
  </si>
  <si>
    <r>
      <t xml:space="preserve">Summary information on compliance with RCUK OA policy </t>
    </r>
    <r>
      <rPr>
        <b/>
        <sz val="14"/>
        <color theme="4"/>
        <rFont val="Calibri"/>
        <family val="2"/>
        <scheme val="minor"/>
      </rPr>
      <t>1 April 2017-31 March 2018</t>
    </r>
    <r>
      <rPr>
        <b/>
        <sz val="14"/>
        <rFont val="Calibri"/>
        <family val="2"/>
        <scheme val="minor"/>
      </rPr>
      <t xml:space="preserve"> (to be completed by all ROs)</t>
    </r>
  </si>
  <si>
    <t>Estimated spend in Year 6 (April 2018 - March 2019)</t>
  </si>
  <si>
    <r>
      <rPr>
        <b/>
        <sz val="11"/>
        <rFont val="Calibri"/>
        <family val="2"/>
        <scheme val="minor"/>
      </rPr>
      <t xml:space="preserve">Actual </t>
    </r>
    <r>
      <rPr>
        <sz val="11"/>
        <rFont val="Calibri"/>
        <family val="2"/>
        <scheme val="minor"/>
      </rPr>
      <t>Year 5 spend (April 2017 - March 2018)</t>
    </r>
  </si>
  <si>
    <r>
      <t>OA block grant summary of non-publisher spend (</t>
    </r>
    <r>
      <rPr>
        <b/>
        <sz val="11"/>
        <color theme="4"/>
        <rFont val="Calibri"/>
        <family val="2"/>
        <scheme val="minor"/>
      </rPr>
      <t>1 April 2017 to 31 March 2018</t>
    </r>
    <r>
      <rPr>
        <b/>
        <sz val="11"/>
        <rFont val="Calibri"/>
        <family val="2"/>
        <scheme val="minor"/>
      </rPr>
      <t>)</t>
    </r>
  </si>
  <si>
    <t>10.1016/j.tranpol.2016.12.007</t>
  </si>
  <si>
    <t>Financial Implications of Car Ownership and Use: a distributional analysis based on observed spatial variance considering income and domestic energy costs</t>
  </si>
  <si>
    <t>31/01/2017</t>
  </si>
  <si>
    <t>EP/K000438/1</t>
  </si>
  <si>
    <t>19/01/2017</t>
  </si>
  <si>
    <t>EURO</t>
  </si>
  <si>
    <t>Includes exchange rate fee of £49.60</t>
  </si>
  <si>
    <t>23/12/2016</t>
  </si>
  <si>
    <t>10.3389/fenvs.2017.00006</t>
  </si>
  <si>
    <t>03/02/2017</t>
  </si>
  <si>
    <t>NE/L000342/1</t>
  </si>
  <si>
    <t>30/01/2017</t>
  </si>
  <si>
    <t>USD</t>
  </si>
  <si>
    <t>Includes exchange rate fee of £20.72</t>
  </si>
  <si>
    <t>10.1111/2041-210X.12751</t>
  </si>
  <si>
    <t>An Extended Doseâ€“Response Model for Microbial Responses to Ionizing Radiation</t>
  </si>
  <si>
    <t>Measuring site fidelity and spatial segregation within animal societies</t>
  </si>
  <si>
    <t>01/02/2017</t>
  </si>
  <si>
    <t>EP/E061796/1</t>
  </si>
  <si>
    <t>27/02/2017</t>
  </si>
  <si>
    <t>10.1162/ARTL_a_00225</t>
  </si>
  <si>
    <t>On Design Mining: Coevolution and Surrogate Models</t>
  </si>
  <si>
    <t>01/06/2017</t>
  </si>
  <si>
    <t>EP/N005740/1</t>
  </si>
  <si>
    <t>07/02/2017</t>
  </si>
  <si>
    <t>includes exchange rate fee of 29.79</t>
  </si>
  <si>
    <t>Small Engines as Bottoming Cycle Steam Expanders for Internal Combustion Engines</t>
  </si>
  <si>
    <t>10.1155/2017/1742138</t>
  </si>
  <si>
    <t>GR/T19810/01</t>
  </si>
  <si>
    <t>24/04/2017</t>
  </si>
  <si>
    <t>20/04/2017</t>
  </si>
  <si>
    <t>10.3389/frobt.2017.00013</t>
  </si>
  <si>
    <t>16/05/2017</t>
  </si>
  <si>
    <t>A Quantitative Analysis of Dressing Dynamics for Robotic Dressing Assistance</t>
  </si>
  <si>
    <t>EP/N021703/1</t>
  </si>
  <si>
    <t>02/05/2017</t>
  </si>
  <si>
    <t>Includes exchange rate fee of 22.42</t>
  </si>
  <si>
    <t>25/04/2017</t>
  </si>
  <si>
    <t>10.3389/frobt.2017.00016</t>
  </si>
  <si>
    <t>23/05/2017</t>
  </si>
  <si>
    <t>Personality Perception of Robot Avatar Teleoperators in Solo and Dyadic Tasks</t>
  </si>
  <si>
    <t>EP/L00416X/1</t>
  </si>
  <si>
    <t>08/05/2017</t>
  </si>
  <si>
    <t>includes exchange rate fee of 22.31</t>
  </si>
  <si>
    <t>27/04/2017</t>
  </si>
  <si>
    <t>10.1016/j.cogsys.2017.04.002</t>
  </si>
  <si>
    <t>08/04/2017</t>
  </si>
  <si>
    <t>22/05/2017</t>
  </si>
  <si>
    <t>An architecture for ethical robots inspired by the simulation theory of cognition</t>
  </si>
  <si>
    <t>EP/L024861/1</t>
  </si>
  <si>
    <t>06/06/2017</t>
  </si>
  <si>
    <t>includes exchange rate fee of 66.65</t>
  </si>
  <si>
    <t>10.1680/jwama.16.00112</t>
  </si>
  <si>
    <t>15/03/2018</t>
  </si>
  <si>
    <t>The translation and use of green infrastructure evidence</t>
  </si>
  <si>
    <t>NE/N016971/1</t>
  </si>
  <si>
    <t>05/07/2017</t>
  </si>
  <si>
    <t>30/06/2017</t>
  </si>
  <si>
    <t>10.1016/j.watres.2017.08.040</t>
  </si>
  <si>
    <t>17/08/2017</t>
  </si>
  <si>
    <t>The  in situ  bacterial production of fluorescent organic matter; an investigation at a species level.</t>
  </si>
  <si>
    <t>18/08/2017</t>
  </si>
  <si>
    <t>NE/K007572/1</t>
  </si>
  <si>
    <t>29/08/2017</t>
  </si>
  <si>
    <t>10.1016/j.emospa.2017.09.006</t>
  </si>
  <si>
    <t>18/09/2017</t>
  </si>
  <si>
    <t>The time is out of joint: Atmosphere and hauntology at Bodiam Castle</t>
  </si>
  <si>
    <t>04/10/2017</t>
  </si>
  <si>
    <t>AH/J005185/1 /</t>
  </si>
  <si>
    <t>16/11/2017</t>
  </si>
  <si>
    <t>Includes exchange rate fee of 50.80</t>
  </si>
  <si>
    <t>Research Features</t>
  </si>
  <si>
    <t>Chernobyl: the disaster zone becomes a laboratory</t>
  </si>
  <si>
    <t>30/11/2017</t>
  </si>
  <si>
    <t>Research publishing</t>
  </si>
  <si>
    <t>2399-1542</t>
  </si>
  <si>
    <t>21/09/2017</t>
  </si>
  <si>
    <t>Unknown</t>
  </si>
  <si>
    <t>10.1016/j.envsci.2017.10.013</t>
  </si>
  <si>
    <t>20/10/2017</t>
  </si>
  <si>
    <t>Learning and Action Alliance framework to facilitate stakeholder collaboration and social learning in urban flood risk management</t>
  </si>
  <si>
    <t>EP/K013661/1</t>
  </si>
  <si>
    <t>13/11/2017</t>
  </si>
  <si>
    <t>includes exchange rate fee of 90.68</t>
  </si>
  <si>
    <t>10.1016/j.resconrec.2017.10.026</t>
  </si>
  <si>
    <t>21/10/2017</t>
  </si>
  <si>
    <t>Salvaging building materials in a circular economy: A BIM-based whole-life performance estimator</t>
  </si>
  <si>
    <t>06/11/2017</t>
  </si>
  <si>
    <t>EP/N509012/1</t>
  </si>
  <si>
    <t>26/10/2017</t>
  </si>
  <si>
    <t>Includes exchange rate fee of 93.29</t>
  </si>
  <si>
    <t>Physical conditions regulate the fungal to bacterial ratios of a tropical suspended soil</t>
  </si>
  <si>
    <t>10.3390/f8120474</t>
  </si>
  <si>
    <t>28/11/2017</t>
  </si>
  <si>
    <t>02/12/2017</t>
  </si>
  <si>
    <t>BRIS/84/1015</t>
  </si>
  <si>
    <t>05/12/2017</t>
  </si>
  <si>
    <t>CHF</t>
  </si>
  <si>
    <t>includes exchange rate fee of 26.82</t>
  </si>
  <si>
    <t>10.1016/j.jclepro.2018.01.022</t>
  </si>
  <si>
    <t>Designing out construction waste using BIM technology: Stakeholders' expectations for industry deployment</t>
  </si>
  <si>
    <t>06/02/2018</t>
  </si>
  <si>
    <t>22/01/2018</t>
  </si>
  <si>
    <t>includes  111.46 exchange fee</t>
  </si>
  <si>
    <t>10.1016/j.wasman.2018.01.025</t>
  </si>
  <si>
    <t>Waste-efficient materials procurement for construction projects: A structural equation modelling of critical success factors</t>
  </si>
  <si>
    <t>10.1016/j.compind.2018.02.002</t>
  </si>
  <si>
    <t>22/02/2018</t>
  </si>
  <si>
    <t>19/01/2018</t>
  </si>
  <si>
    <t>17/01/2018</t>
  </si>
  <si>
    <t>Innovative 3D and 2D machine vision methods for analysis of plants and crops in the field</t>
  </si>
  <si>
    <t>10/03/2018</t>
  </si>
  <si>
    <t>BB/P005039/1</t>
  </si>
  <si>
    <t>22/03/2018</t>
  </si>
  <si>
    <t>includes 91.87 exchange rate fee</t>
  </si>
  <si>
    <t>includes exchange rate fee of 84.90</t>
  </si>
  <si>
    <t>20/02/2017</t>
  </si>
  <si>
    <t>10.1007/s12035-017-0462-1</t>
  </si>
  <si>
    <t>Variants of the EAAT2 Glutamate Transporter Gene Promoter Are Associated with Cerebral Palsy in Preterm Infants</t>
  </si>
  <si>
    <t>07/03/2017</t>
  </si>
  <si>
    <t xml:space="preserve">BB/F011326/1 / </t>
  </si>
  <si>
    <t>BB/J014796/1 </t>
  </si>
  <si>
    <t>10.1007/s00500-018-3117-x</t>
  </si>
  <si>
    <t>01/03/2018</t>
  </si>
  <si>
    <t>Design mining microbial fuel cell cascades</t>
  </si>
  <si>
    <t>07/03/2018</t>
  </si>
  <si>
    <t>Above figures are based on data from JISC Monitor for items paid for from UWE block grant plus search on Scopus for articles published by UWE authors with RCUK grants. This includes open access publications paid for by co-authors at other HEIs as well as articles made open access via the green route. This is therefore unlikely to be an accurate representation of overall compliance as we recognise that some publications via the green route, or paid for by other institutions, will not be available via Scopus. This is indicated by the fact that not all of the gold open access items recorded on JISC monitor are discoverable using Scopus.</t>
  </si>
  <si>
    <t>Institution name: UWE Bristol</t>
  </si>
  <si>
    <t>lib.rke@uwe.ac.uk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</si>
</sst>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quot;£&quot;* #,##0_-;_-&quot;£&quot;* &quot;-&quot;_-;_-@_-"/>
    <numFmt numFmtId="164" formatCode="#,##0_ ;\-#,##0\ "/>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Arial"/>
      <family val="2"/>
    </font>
    <font>
      <sz val="10"/>
      <color theme="0" tint="-0.499984740745262"/>
      <name val="Arial"/>
      <family val="2"/>
    </font>
    <font>
      <b/>
      <sz val="11"/>
      <color theme="1"/>
      <name val="Arial"/>
      <family val="2"/>
    </font>
    <font>
      <u/>
      <sz val="10"/>
      <color theme="10"/>
      <name val="Arial"/>
      <family val="2"/>
    </font>
    <font>
      <sz val="10"/>
      <color theme="1"/>
      <name val="Arial"/>
      <family val="2"/>
    </font>
    <font>
      <b/>
      <sz val="10"/>
      <color theme="1"/>
      <name val="Arial"/>
      <family val="2"/>
    </font>
    <font>
      <b/>
      <sz val="11"/>
      <name val="Arial"/>
      <family val="2"/>
    </font>
    <font>
      <sz val="11"/>
      <name val="Calibri"/>
      <family val="2"/>
      <scheme val="minor"/>
    </font>
    <font>
      <sz val="10"/>
      <name val="Arial"/>
      <family val="2"/>
    </font>
    <font>
      <b/>
      <sz val="11"/>
      <name val="Calibri"/>
      <family val="2"/>
      <scheme val="minor"/>
    </font>
    <font>
      <b/>
      <sz val="14"/>
      <name val="Calibri"/>
      <family val="2"/>
      <scheme val="minor"/>
    </font>
    <font>
      <b/>
      <sz val="12"/>
      <name val="Calibri"/>
      <family val="2"/>
      <scheme val="minor"/>
    </font>
    <font>
      <i/>
      <sz val="10"/>
      <name val="Calibri"/>
      <family val="2"/>
      <scheme val="minor"/>
    </font>
    <font>
      <sz val="10"/>
      <name val="Arial"/>
      <family val="2"/>
    </font>
    <font>
      <b/>
      <sz val="14"/>
      <color theme="4"/>
      <name val="Calibri"/>
      <family val="2"/>
      <scheme val="minor"/>
    </font>
    <font>
      <b/>
      <sz val="11"/>
      <color theme="4"/>
      <name val="Calibri"/>
      <family val="2"/>
      <scheme val="minor"/>
    </font>
    <font>
      <b/>
      <sz val="10"/>
      <color rgb="FF444444"/>
      <name val="Arial"/>
      <family val="2"/>
    </font>
    <font>
      <sz val="9"/>
      <color indexed="81"/>
      <name val="Tahoma"/>
      <family val="2"/>
    </font>
    <font>
      <b/>
      <sz val="9"/>
      <color indexed="81"/>
      <name val="Tahoma"/>
      <family val="2"/>
    </font>
    <font>
      <sz val="7"/>
      <color theme="1"/>
      <name val="Arial"/>
      <family val="2"/>
    </font>
    <font>
      <sz val="7"/>
      <name val="Arial"/>
      <family val="2"/>
    </font>
    <font>
      <sz val="11"/>
      <color rgb="FF2C3841"/>
      <name val="Arial"/>
      <family val="2"/>
    </font>
  </fonts>
  <fills count="12">
    <fill>
      <patternFill patternType="none"/>
    </fill>
    <fill>
      <patternFill patternType="gray125"/>
    </fill>
    <fill>
      <patternFill patternType="none"/>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D9D9D9"/>
      </patternFill>
    </fill>
    <fill>
      <patternFill patternType="solid">
        <fgColor rgb="FF92D050"/>
        <bgColor indexed="64"/>
      </patternFill>
    </fill>
    <fill>
      <patternFill patternType="solid">
        <fgColor theme="7" tint="0.39997558519241921"/>
        <bgColor indexed="64"/>
      </patternFill>
    </fill>
    <fill>
      <patternFill patternType="solid">
        <fgColor theme="7" tint="0.39997558519241921"/>
        <bgColor rgb="FFD9D9D9"/>
      </patternFill>
    </fill>
  </fills>
  <borders count="26">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8">
    <xf numFmtId="0" fontId="0" fillId="0" borderId="0"/>
    <xf numFmtId="0" fontId="8" fillId="2" borderId="1"/>
    <xf numFmtId="0" fontId="7" fillId="2" borderId="1"/>
    <xf numFmtId="0" fontId="15" fillId="0" borderId="0" applyNumberFormat="0" applyFill="0" applyBorder="0" applyAlignment="0" applyProtection="0"/>
    <xf numFmtId="0" fontId="6" fillId="2" borderId="1"/>
    <xf numFmtId="0" fontId="9" fillId="2" borderId="1"/>
    <xf numFmtId="0" fontId="5" fillId="2" borderId="1"/>
    <xf numFmtId="0" fontId="4" fillId="2" borderId="1"/>
    <xf numFmtId="0" fontId="3" fillId="2" borderId="1"/>
    <xf numFmtId="0" fontId="2" fillId="2" borderId="1"/>
    <xf numFmtId="0" fontId="2" fillId="2" borderId="1"/>
    <xf numFmtId="0" fontId="15" fillId="2" borderId="1" applyNumberFormat="0" applyFill="0" applyBorder="0" applyAlignment="0" applyProtection="0"/>
    <xf numFmtId="0" fontId="2" fillId="2" borderId="1"/>
    <xf numFmtId="0" fontId="2" fillId="2" borderId="1"/>
    <xf numFmtId="0" fontId="2" fillId="2" borderId="1"/>
    <xf numFmtId="0" fontId="2" fillId="2" borderId="1"/>
    <xf numFmtId="0" fontId="25" fillId="2" borderId="1"/>
    <xf numFmtId="0" fontId="1" fillId="2" borderId="1"/>
  </cellStyleXfs>
  <cellXfs count="225">
    <xf numFmtId="0" fontId="0" fillId="0" borderId="0" xfId="0"/>
    <xf numFmtId="0" fontId="16" fillId="2" borderId="1" xfId="1" applyFont="1"/>
    <xf numFmtId="0" fontId="16" fillId="2" borderId="1" xfId="1" applyFont="1" applyAlignment="1">
      <alignment wrapText="1"/>
    </xf>
    <xf numFmtId="0" fontId="0" fillId="0" borderId="1" xfId="0" applyBorder="1"/>
    <xf numFmtId="0" fontId="15" fillId="0" borderId="4" xfId="3" applyBorder="1" applyAlignment="1"/>
    <xf numFmtId="0" fontId="12" fillId="0" borderId="9" xfId="0" applyFont="1" applyBorder="1" applyAlignment="1"/>
    <xf numFmtId="0" fontId="15" fillId="0" borderId="1" xfId="3" applyBorder="1" applyAlignment="1"/>
    <xf numFmtId="0" fontId="0" fillId="0" borderId="10" xfId="0" applyBorder="1"/>
    <xf numFmtId="0" fontId="11" fillId="6" borderId="3" xfId="5" applyFont="1" applyFill="1" applyBorder="1" applyAlignment="1" applyProtection="1">
      <alignment horizontal="right" wrapText="1"/>
    </xf>
    <xf numFmtId="0" fontId="19" fillId="5" borderId="1" xfId="8" applyFont="1" applyFill="1" applyProtection="1"/>
    <xf numFmtId="0" fontId="21" fillId="5" borderId="1" xfId="8" applyFont="1" applyFill="1" applyProtection="1"/>
    <xf numFmtId="0" fontId="19" fillId="5" borderId="1" xfId="8" applyFont="1" applyFill="1" applyAlignment="1" applyProtection="1">
      <alignment horizontal="right"/>
    </xf>
    <xf numFmtId="0" fontId="19" fillId="5" borderId="1" xfId="8" quotePrefix="1" applyFont="1" applyFill="1" applyProtection="1"/>
    <xf numFmtId="0" fontId="19" fillId="2" borderId="1" xfId="8" applyFont="1" applyProtection="1">
      <protection locked="0"/>
    </xf>
    <xf numFmtId="0" fontId="23" fillId="5" borderId="1" xfId="8" applyFont="1" applyFill="1" applyAlignment="1" applyProtection="1">
      <alignment horizontal="right" vertical="top"/>
    </xf>
    <xf numFmtId="0" fontId="21" fillId="6" borderId="3" xfId="8" applyFont="1" applyFill="1" applyBorder="1" applyAlignment="1" applyProtection="1">
      <alignment horizontal="right"/>
    </xf>
    <xf numFmtId="0" fontId="21" fillId="6" borderId="4" xfId="8" applyFont="1" applyFill="1" applyBorder="1" applyAlignment="1" applyProtection="1">
      <alignment horizontal="center"/>
    </xf>
    <xf numFmtId="0" fontId="19" fillId="6" borderId="9" xfId="8" applyFont="1" applyFill="1" applyBorder="1" applyAlignment="1" applyProtection="1">
      <alignment horizontal="right"/>
    </xf>
    <xf numFmtId="1" fontId="19" fillId="7" borderId="10" xfId="8" applyNumberFormat="1" applyFont="1" applyFill="1" applyBorder="1" applyProtection="1">
      <protection locked="0"/>
    </xf>
    <xf numFmtId="0" fontId="19" fillId="6" borderId="11" xfId="8" applyFont="1" applyFill="1" applyBorder="1" applyAlignment="1" applyProtection="1">
      <alignment horizontal="right"/>
    </xf>
    <xf numFmtId="9" fontId="19" fillId="6" borderId="12" xfId="8" applyNumberFormat="1" applyFont="1" applyFill="1" applyBorder="1" applyProtection="1"/>
    <xf numFmtId="9" fontId="19" fillId="5" borderId="1" xfId="8" applyNumberFormat="1" applyFont="1" applyFill="1" applyProtection="1"/>
    <xf numFmtId="9" fontId="21" fillId="6" borderId="4" xfId="8" applyNumberFormat="1" applyFont="1" applyFill="1" applyBorder="1" applyAlignment="1" applyProtection="1">
      <alignment horizontal="center"/>
    </xf>
    <xf numFmtId="0" fontId="19" fillId="6" borderId="9" xfId="8" applyFont="1" applyFill="1" applyBorder="1" applyAlignment="1" applyProtection="1">
      <alignment horizontal="right" wrapText="1"/>
    </xf>
    <xf numFmtId="9" fontId="19" fillId="7" borderId="10" xfId="8" applyNumberFormat="1" applyFont="1" applyFill="1" applyBorder="1" applyProtection="1">
      <protection locked="0"/>
    </xf>
    <xf numFmtId="0" fontId="21" fillId="2" borderId="1" xfId="8" applyFont="1" applyAlignment="1" applyProtection="1">
      <alignment horizontal="center" vertical="center" wrapText="1"/>
      <protection locked="0"/>
    </xf>
    <xf numFmtId="0" fontId="21" fillId="2" borderId="1" xfId="8" applyFont="1" applyAlignment="1" applyProtection="1">
      <alignment horizontal="right"/>
      <protection locked="0"/>
    </xf>
    <xf numFmtId="0" fontId="19" fillId="6" borderId="11" xfId="8" applyFont="1" applyFill="1" applyBorder="1" applyAlignment="1" applyProtection="1">
      <alignment horizontal="right" wrapText="1"/>
    </xf>
    <xf numFmtId="0" fontId="19" fillId="2" borderId="1" xfId="8" applyFont="1" applyAlignment="1" applyProtection="1">
      <alignment horizontal="right"/>
      <protection locked="0"/>
    </xf>
    <xf numFmtId="0" fontId="19" fillId="2" borderId="1" xfId="8" applyFont="1" applyAlignment="1" applyProtection="1">
      <alignment horizontal="center"/>
      <protection locked="0"/>
    </xf>
    <xf numFmtId="0" fontId="19" fillId="5" borderId="1" xfId="8" applyFont="1" applyFill="1" applyAlignment="1" applyProtection="1">
      <alignment horizontal="right" wrapText="1"/>
    </xf>
    <xf numFmtId="42" fontId="19" fillId="2" borderId="1" xfId="8" applyNumberFormat="1" applyFont="1" applyProtection="1">
      <protection locked="0"/>
    </xf>
    <xf numFmtId="9" fontId="19" fillId="6" borderId="13" xfId="8" applyNumberFormat="1" applyFont="1" applyFill="1" applyBorder="1" applyProtection="1"/>
    <xf numFmtId="0" fontId="19" fillId="6" borderId="13" xfId="8" applyFont="1" applyFill="1" applyBorder="1" applyProtection="1"/>
    <xf numFmtId="0" fontId="19" fillId="6" borderId="4" xfId="8" applyFont="1" applyFill="1" applyBorder="1" applyProtection="1"/>
    <xf numFmtId="0" fontId="24" fillId="6" borderId="11" xfId="5" applyFont="1" applyFill="1" applyBorder="1" applyAlignment="1" applyProtection="1">
      <alignment horizontal="right" wrapText="1"/>
    </xf>
    <xf numFmtId="0" fontId="21" fillId="6" borderId="3" xfId="8" applyFont="1" applyFill="1" applyBorder="1" applyAlignment="1" applyProtection="1">
      <alignment vertical="top"/>
    </xf>
    <xf numFmtId="0" fontId="21" fillId="6" borderId="13" xfId="8" applyFont="1" applyFill="1" applyBorder="1" applyAlignment="1" applyProtection="1">
      <alignment horizontal="center" vertical="top" wrapText="1"/>
    </xf>
    <xf numFmtId="0" fontId="21" fillId="6" borderId="4" xfId="8" applyFont="1" applyFill="1" applyBorder="1" applyAlignment="1" applyProtection="1">
      <alignment horizontal="center" vertical="top" wrapText="1"/>
    </xf>
    <xf numFmtId="42" fontId="19" fillId="6" borderId="1" xfId="8" applyNumberFormat="1" applyFont="1" applyFill="1" applyBorder="1" applyProtection="1"/>
    <xf numFmtId="42" fontId="19" fillId="6" borderId="10" xfId="8" applyNumberFormat="1" applyFont="1" applyFill="1" applyBorder="1" applyProtection="1"/>
    <xf numFmtId="42" fontId="19" fillId="6" borderId="2" xfId="8" applyNumberFormat="1" applyFont="1" applyFill="1" applyBorder="1" applyProtection="1"/>
    <xf numFmtId="42" fontId="19" fillId="7" borderId="2" xfId="8" applyNumberFormat="1" applyFont="1" applyFill="1" applyBorder="1" applyProtection="1">
      <protection locked="0"/>
    </xf>
    <xf numFmtId="42" fontId="19" fillId="6" borderId="12" xfId="8" applyNumberFormat="1" applyFont="1" applyFill="1" applyBorder="1" applyProtection="1"/>
    <xf numFmtId="42" fontId="19" fillId="3" borderId="2" xfId="8" applyNumberFormat="1" applyFont="1" applyFill="1" applyBorder="1" applyProtection="1"/>
    <xf numFmtId="42" fontId="19" fillId="7" borderId="6" xfId="8" applyNumberFormat="1" applyFont="1" applyFill="1" applyBorder="1" applyProtection="1">
      <protection locked="0"/>
    </xf>
    <xf numFmtId="42" fontId="19" fillId="3" borderId="12" xfId="8" applyNumberFormat="1" applyFont="1" applyFill="1" applyBorder="1" applyProtection="1"/>
    <xf numFmtId="0" fontId="22" fillId="5" borderId="1" xfId="8" applyFont="1" applyFill="1" applyAlignment="1" applyProtection="1">
      <alignment wrapText="1"/>
    </xf>
    <xf numFmtId="0" fontId="21" fillId="6" borderId="3" xfId="8" applyFont="1" applyFill="1" applyBorder="1" applyAlignment="1" applyProtection="1">
      <alignment horizontal="left"/>
    </xf>
    <xf numFmtId="0" fontId="21" fillId="3" borderId="11" xfId="8" applyFont="1" applyFill="1" applyBorder="1" applyAlignment="1" applyProtection="1">
      <alignment horizontal="right"/>
    </xf>
    <xf numFmtId="0" fontId="21" fillId="6" borderId="9" xfId="8" applyFont="1" applyFill="1" applyBorder="1" applyAlignment="1" applyProtection="1">
      <alignment horizontal="right" indent="2"/>
    </xf>
    <xf numFmtId="0" fontId="19" fillId="6" borderId="10" xfId="8" applyFont="1" applyFill="1" applyBorder="1" applyProtection="1"/>
    <xf numFmtId="0" fontId="19" fillId="6" borderId="10" xfId="8" applyFont="1" applyFill="1" applyBorder="1" applyAlignment="1" applyProtection="1">
      <alignment horizontal="left"/>
    </xf>
    <xf numFmtId="42" fontId="19" fillId="7" borderId="10" xfId="8" applyNumberFormat="1" applyFont="1" applyFill="1" applyBorder="1" applyProtection="1">
      <protection locked="0"/>
    </xf>
    <xf numFmtId="0" fontId="21" fillId="6" borderId="9" xfId="8" applyFont="1" applyFill="1" applyBorder="1" applyAlignment="1" applyProtection="1">
      <alignment horizontal="right"/>
    </xf>
    <xf numFmtId="42" fontId="21" fillId="6" borderId="10" xfId="8" applyNumberFormat="1" applyFont="1" applyFill="1" applyBorder="1" applyProtection="1"/>
    <xf numFmtId="0" fontId="19" fillId="6" borderId="1" xfId="8" applyFont="1" applyFill="1" applyBorder="1" applyAlignment="1" applyProtection="1">
      <alignment horizontal="right" indent="2"/>
    </xf>
    <xf numFmtId="0" fontId="19" fillId="6" borderId="1" xfId="8" applyNumberFormat="1" applyFont="1" applyFill="1" applyBorder="1" applyAlignment="1" applyProtection="1">
      <alignment horizontal="left"/>
    </xf>
    <xf numFmtId="0" fontId="19" fillId="7" borderId="1" xfId="8" applyFont="1" applyFill="1" applyBorder="1" applyAlignment="1" applyProtection="1">
      <alignment horizontal="right"/>
      <protection locked="0"/>
    </xf>
    <xf numFmtId="0" fontId="19" fillId="2" borderId="1" xfId="8" applyFont="1" applyAlignment="1" applyProtection="1">
      <alignment horizontal="center" vertical="center" wrapText="1"/>
      <protection locked="0"/>
    </xf>
    <xf numFmtId="0" fontId="19" fillId="2" borderId="1" xfId="8" applyNumberFormat="1" applyFont="1" applyAlignment="1" applyProtection="1">
      <alignment horizontal="center"/>
      <protection locked="0"/>
    </xf>
    <xf numFmtId="0" fontId="19" fillId="2" borderId="1" xfId="8" applyFont="1" applyAlignment="1" applyProtection="1">
      <alignment wrapText="1"/>
      <protection locked="0"/>
    </xf>
    <xf numFmtId="0" fontId="19" fillId="7" borderId="2" xfId="8" applyFont="1" applyFill="1" applyBorder="1" applyAlignment="1" applyProtection="1">
      <alignment horizontal="right"/>
      <protection locked="0"/>
    </xf>
    <xf numFmtId="42" fontId="19" fillId="7" borderId="12" xfId="8" applyNumberFormat="1" applyFont="1" applyFill="1" applyBorder="1" applyProtection="1">
      <protection locked="0"/>
    </xf>
    <xf numFmtId="42" fontId="19" fillId="5" borderId="1" xfId="8" applyNumberFormat="1" applyFont="1" applyFill="1" applyProtection="1"/>
    <xf numFmtId="0" fontId="9" fillId="2" borderId="1" xfId="5"/>
    <xf numFmtId="0" fontId="16" fillId="2" borderId="1" xfId="9" applyFont="1" applyAlignment="1">
      <alignment wrapText="1"/>
    </xf>
    <xf numFmtId="0" fontId="16" fillId="4" borderId="5" xfId="9" applyFont="1" applyFill="1" applyBorder="1"/>
    <xf numFmtId="0" fontId="11" fillId="2" borderId="5" xfId="9" applyFont="1" applyBorder="1" applyAlignment="1">
      <alignment vertical="top"/>
    </xf>
    <xf numFmtId="0" fontId="11" fillId="4" borderId="8" xfId="9" applyFont="1" applyFill="1" applyBorder="1"/>
    <xf numFmtId="0" fontId="14" fillId="4" borderId="1" xfId="9" applyFont="1" applyFill="1" applyBorder="1"/>
    <xf numFmtId="0" fontId="9" fillId="2" borderId="1" xfId="9" applyFont="1" applyBorder="1" applyAlignment="1">
      <alignment horizontal="left" vertical="center" wrapText="1"/>
    </xf>
    <xf numFmtId="0" fontId="16" fillId="2" borderId="1" xfId="9" applyFont="1" applyBorder="1"/>
    <xf numFmtId="0" fontId="9" fillId="2" borderId="1" xfId="5" applyFont="1"/>
    <xf numFmtId="0" fontId="16" fillId="2" borderId="1" xfId="5" applyFont="1"/>
    <xf numFmtId="0" fontId="9" fillId="2" borderId="1" xfId="5" applyBorder="1"/>
    <xf numFmtId="0" fontId="9" fillId="2" borderId="1" xfId="5" applyFont="1" applyBorder="1" applyAlignment="1">
      <alignment vertical="center" wrapText="1"/>
    </xf>
    <xf numFmtId="0" fontId="9" fillId="2" borderId="1" xfId="5" applyFont="1" applyAlignment="1">
      <alignment vertical="center" wrapText="1"/>
    </xf>
    <xf numFmtId="0" fontId="11" fillId="2" borderId="1" xfId="5" applyFont="1" applyBorder="1" applyAlignment="1">
      <alignment vertical="center" wrapText="1"/>
    </xf>
    <xf numFmtId="0" fontId="9" fillId="2" borderId="1" xfId="5" applyFont="1" applyBorder="1"/>
    <xf numFmtId="0" fontId="9" fillId="2" borderId="1" xfId="5" applyFill="1"/>
    <xf numFmtId="0" fontId="9" fillId="2" borderId="14" xfId="5" applyFont="1" applyFill="1" applyBorder="1" applyAlignment="1">
      <alignment horizontal="left" wrapText="1"/>
    </xf>
    <xf numFmtId="0" fontId="9" fillId="2" borderId="1" xfId="5" applyFont="1" applyFill="1" applyBorder="1" applyAlignment="1">
      <alignment horizontal="left" wrapText="1"/>
    </xf>
    <xf numFmtId="0" fontId="16" fillId="2" borderId="14" xfId="5" applyFont="1" applyFill="1" applyBorder="1" applyAlignment="1">
      <alignment horizontal="left" wrapText="1"/>
    </xf>
    <xf numFmtId="0" fontId="9" fillId="2" borderId="1" xfId="5" applyAlignment="1">
      <alignment wrapText="1"/>
    </xf>
    <xf numFmtId="0" fontId="27" fillId="2" borderId="5" xfId="8" applyFont="1" applyBorder="1" applyAlignment="1" applyProtection="1">
      <alignment horizontal="right"/>
    </xf>
    <xf numFmtId="0" fontId="21" fillId="5" borderId="1" xfId="8" applyFont="1" applyFill="1" applyBorder="1" applyAlignment="1" applyProtection="1">
      <alignment wrapText="1"/>
    </xf>
    <xf numFmtId="0" fontId="19" fillId="5" borderId="1" xfId="8" applyFont="1" applyFill="1" applyBorder="1" applyProtection="1"/>
    <xf numFmtId="0" fontId="21" fillId="5" borderId="1" xfId="8" applyFont="1" applyFill="1" applyBorder="1" applyAlignment="1" applyProtection="1">
      <alignment horizontal="right"/>
    </xf>
    <xf numFmtId="42" fontId="20" fillId="5" borderId="1" xfId="8" applyNumberFormat="1" applyFont="1" applyFill="1" applyBorder="1" applyProtection="1"/>
    <xf numFmtId="164" fontId="20" fillId="5" borderId="1" xfId="8" applyNumberFormat="1" applyFont="1" applyFill="1" applyBorder="1" applyProtection="1"/>
    <xf numFmtId="0" fontId="16" fillId="2" borderId="6" xfId="9" applyFont="1" applyBorder="1"/>
    <xf numFmtId="0" fontId="17" fillId="4" borderId="8" xfId="9" applyFont="1" applyFill="1" applyBorder="1" applyAlignment="1">
      <alignment wrapText="1"/>
    </xf>
    <xf numFmtId="0" fontId="9" fillId="2" borderId="1" xfId="5" applyAlignment="1"/>
    <xf numFmtId="0" fontId="16" fillId="2" borderId="1" xfId="1" applyFont="1" applyAlignment="1"/>
    <xf numFmtId="0" fontId="16" fillId="2" borderId="1" xfId="9" applyFont="1" applyBorder="1" applyAlignment="1">
      <alignment horizontal="left" vertical="center" wrapText="1"/>
    </xf>
    <xf numFmtId="0" fontId="16" fillId="2" borderId="1" xfId="9" applyFont="1" applyBorder="1" applyAlignment="1">
      <alignment wrapText="1"/>
    </xf>
    <xf numFmtId="0" fontId="0" fillId="0" borderId="0" xfId="0" applyAlignment="1"/>
    <xf numFmtId="0" fontId="0" fillId="0" borderId="0" xfId="0" applyFill="1" applyAlignment="1"/>
    <xf numFmtId="49" fontId="0" fillId="0" borderId="0" xfId="0" applyNumberFormat="1" applyAlignment="1"/>
    <xf numFmtId="0" fontId="25" fillId="2" borderId="1" xfId="16" applyAlignment="1" applyProtection="1">
      <alignment wrapText="1"/>
      <protection locked="0"/>
    </xf>
    <xf numFmtId="0" fontId="9" fillId="2" borderId="1" xfId="16" applyFont="1" applyAlignment="1" applyProtection="1">
      <alignment wrapText="1"/>
    </xf>
    <xf numFmtId="0" fontId="25" fillId="2" borderId="1" xfId="16" applyAlignment="1" applyProtection="1">
      <alignment wrapText="1"/>
    </xf>
    <xf numFmtId="0" fontId="25" fillId="2" borderId="1" xfId="16" applyProtection="1">
      <protection locked="0"/>
    </xf>
    <xf numFmtId="0" fontId="9" fillId="2" borderId="1" xfId="16" applyFont="1" applyFill="1" applyBorder="1" applyAlignment="1" applyProtection="1">
      <protection locked="0"/>
    </xf>
    <xf numFmtId="0" fontId="25" fillId="2" borderId="1" xfId="16" applyAlignment="1" applyProtection="1">
      <protection locked="0"/>
    </xf>
    <xf numFmtId="0" fontId="0" fillId="0" borderId="1" xfId="0" applyBorder="1" applyAlignment="1"/>
    <xf numFmtId="0" fontId="16" fillId="3" borderId="2" xfId="17" applyFont="1" applyFill="1" applyBorder="1" applyAlignment="1" applyProtection="1">
      <alignment wrapText="1"/>
    </xf>
    <xf numFmtId="0" fontId="9" fillId="0" borderId="1" xfId="5" applyFill="1" applyAlignment="1" applyProtection="1">
      <alignment wrapText="1"/>
    </xf>
    <xf numFmtId="0" fontId="28" fillId="0" borderId="0" xfId="0" applyFont="1" applyFill="1" applyProtection="1"/>
    <xf numFmtId="0" fontId="13" fillId="7" borderId="16" xfId="5" applyFont="1" applyFill="1" applyBorder="1" applyAlignment="1" applyProtection="1">
      <alignment wrapText="1"/>
      <protection locked="0"/>
    </xf>
    <xf numFmtId="0" fontId="13" fillId="7" borderId="1" xfId="16" applyFont="1" applyFill="1" applyBorder="1" applyAlignment="1" applyProtection="1">
      <alignment wrapText="1"/>
      <protection locked="0"/>
    </xf>
    <xf numFmtId="0" fontId="13" fillId="7" borderId="17" xfId="16" applyFont="1" applyFill="1" applyBorder="1" applyAlignment="1" applyProtection="1">
      <alignment wrapText="1"/>
      <protection locked="0"/>
    </xf>
    <xf numFmtId="0" fontId="9" fillId="2" borderId="1" xfId="16" applyFont="1" applyBorder="1" applyAlignment="1" applyProtection="1">
      <alignment wrapText="1"/>
    </xf>
    <xf numFmtId="0" fontId="9" fillId="0" borderId="1" xfId="16" applyFont="1" applyFill="1" applyAlignment="1" applyProtection="1">
      <alignment wrapText="1"/>
      <protection locked="0"/>
    </xf>
    <xf numFmtId="0" fontId="9" fillId="2" borderId="1" xfId="0" applyFont="1" applyFill="1" applyBorder="1" applyAlignment="1">
      <alignment horizontal="left"/>
    </xf>
    <xf numFmtId="0" fontId="0" fillId="0" borderId="1" xfId="0" applyBorder="1" applyAlignment="1">
      <alignment wrapText="1"/>
    </xf>
    <xf numFmtId="0" fontId="16" fillId="2" borderId="1" xfId="5" applyFont="1" applyAlignment="1" applyProtection="1">
      <alignment wrapText="1"/>
    </xf>
    <xf numFmtId="0" fontId="16" fillId="2" borderId="1" xfId="16" applyFont="1" applyAlignment="1" applyProtection="1">
      <alignment wrapText="1"/>
    </xf>
    <xf numFmtId="0" fontId="11" fillId="2" borderId="3" xfId="9" applyFont="1" applyBorder="1" applyAlignment="1">
      <alignment vertical="top" wrapText="1"/>
    </xf>
    <xf numFmtId="0" fontId="17" fillId="8" borderId="20" xfId="0" applyFont="1" applyFill="1" applyBorder="1" applyAlignment="1">
      <alignment horizontal="left" wrapText="1"/>
    </xf>
    <xf numFmtId="0" fontId="0" fillId="0" borderId="1" xfId="0" applyFill="1" applyBorder="1" applyAlignment="1"/>
    <xf numFmtId="49" fontId="0" fillId="0" borderId="1" xfId="0" applyNumberFormat="1" applyFill="1" applyBorder="1" applyAlignment="1"/>
    <xf numFmtId="0" fontId="9" fillId="0" borderId="1" xfId="0" applyFont="1" applyBorder="1" applyAlignment="1"/>
    <xf numFmtId="0" fontId="9" fillId="0" borderId="1" xfId="0" applyFont="1" applyFill="1" applyBorder="1" applyAlignment="1">
      <alignment horizontal="left"/>
    </xf>
    <xf numFmtId="0" fontId="9" fillId="8" borderId="1" xfId="0" applyFont="1" applyFill="1" applyBorder="1" applyAlignment="1">
      <alignment horizontal="left"/>
    </xf>
    <xf numFmtId="49" fontId="9" fillId="8" borderId="1" xfId="0" applyNumberFormat="1" applyFont="1" applyFill="1" applyBorder="1" applyAlignment="1">
      <alignment horizontal="left"/>
    </xf>
    <xf numFmtId="49" fontId="17" fillId="6" borderId="22" xfId="0" applyNumberFormat="1" applyFont="1" applyFill="1" applyBorder="1" applyAlignment="1">
      <alignment horizontal="left" wrapText="1"/>
    </xf>
    <xf numFmtId="0" fontId="17" fillId="9" borderId="20" xfId="0" applyFont="1" applyFill="1" applyBorder="1" applyAlignment="1">
      <alignment horizontal="left" wrapText="1"/>
    </xf>
    <xf numFmtId="0" fontId="10" fillId="2" borderId="1" xfId="0" applyFont="1" applyFill="1" applyBorder="1" applyAlignment="1">
      <alignment horizontal="left" wrapText="1"/>
    </xf>
    <xf numFmtId="49" fontId="9" fillId="0" borderId="1" xfId="0" applyNumberFormat="1" applyFont="1" applyFill="1" applyBorder="1" applyAlignment="1">
      <alignment horizontal="left"/>
    </xf>
    <xf numFmtId="0" fontId="9" fillId="9" borderId="1" xfId="0" applyFont="1" applyFill="1" applyBorder="1" applyAlignment="1">
      <alignment horizontal="left"/>
    </xf>
    <xf numFmtId="0" fontId="9" fillId="6" borderId="1" xfId="0" applyFont="1" applyFill="1" applyBorder="1" applyAlignment="1">
      <alignment horizontal="left"/>
    </xf>
    <xf numFmtId="0" fontId="17" fillId="11" borderId="20" xfId="0" applyFont="1" applyFill="1" applyBorder="1" applyAlignment="1">
      <alignment horizontal="left" wrapText="1"/>
    </xf>
    <xf numFmtId="0" fontId="9" fillId="11" borderId="1" xfId="0" applyFont="1" applyFill="1" applyBorder="1" applyAlignment="1">
      <alignment horizontal="left"/>
    </xf>
    <xf numFmtId="0" fontId="17" fillId="8" borderId="21" xfId="0" applyFont="1" applyFill="1" applyBorder="1" applyAlignment="1">
      <alignment horizontal="left" wrapText="1"/>
    </xf>
    <xf numFmtId="0" fontId="17" fillId="8" borderId="1" xfId="0" applyFont="1" applyFill="1" applyBorder="1" applyAlignment="1">
      <alignment horizontal="left" wrapText="1"/>
    </xf>
    <xf numFmtId="49" fontId="17" fillId="8" borderId="1" xfId="0" applyNumberFormat="1" applyFont="1" applyFill="1" applyBorder="1" applyAlignment="1">
      <alignment horizontal="left" wrapText="1"/>
    </xf>
    <xf numFmtId="49" fontId="13" fillId="0" borderId="1" xfId="0" applyNumberFormat="1" applyFont="1" applyFill="1" applyBorder="1" applyAlignment="1">
      <alignment horizontal="left"/>
    </xf>
    <xf numFmtId="0" fontId="13" fillId="9" borderId="1" xfId="0" applyFont="1" applyFill="1" applyBorder="1" applyAlignment="1">
      <alignment horizontal="left"/>
    </xf>
    <xf numFmtId="0" fontId="13" fillId="8" borderId="1" xfId="0" applyFont="1" applyFill="1" applyBorder="1" applyAlignment="1">
      <alignment horizontal="left"/>
    </xf>
    <xf numFmtId="0" fontId="13" fillId="0" borderId="1" xfId="0" applyFont="1" applyFill="1" applyBorder="1" applyAlignment="1">
      <alignment horizontal="left"/>
    </xf>
    <xf numFmtId="49" fontId="13" fillId="8" borderId="1" xfId="0" applyNumberFormat="1" applyFont="1" applyFill="1" applyBorder="1" applyAlignment="1">
      <alignment horizontal="left"/>
    </xf>
    <xf numFmtId="0" fontId="13" fillId="11" borderId="1" xfId="0" applyFont="1" applyFill="1" applyBorder="1" applyAlignment="1">
      <alignment horizontal="left"/>
    </xf>
    <xf numFmtId="0" fontId="13" fillId="2" borderId="1" xfId="0" applyFont="1" applyFill="1" applyBorder="1" applyAlignment="1">
      <alignment horizontal="left"/>
    </xf>
    <xf numFmtId="0" fontId="13" fillId="0" borderId="1" xfId="0" applyFont="1" applyBorder="1" applyAlignment="1"/>
    <xf numFmtId="0" fontId="16" fillId="3" borderId="23" xfId="17" applyFont="1" applyFill="1" applyBorder="1" applyAlignment="1" applyProtection="1">
      <alignment wrapText="1"/>
      <protection locked="0"/>
    </xf>
    <xf numFmtId="0" fontId="16" fillId="3" borderId="24" xfId="17" applyFont="1" applyFill="1" applyBorder="1" applyAlignment="1" applyProtection="1">
      <alignment wrapText="1"/>
      <protection locked="0"/>
    </xf>
    <xf numFmtId="0" fontId="16" fillId="3" borderId="25" xfId="17" applyFont="1" applyFill="1" applyBorder="1" applyAlignment="1" applyProtection="1">
      <alignment wrapText="1"/>
      <protection locked="0"/>
    </xf>
    <xf numFmtId="0" fontId="13" fillId="7" borderId="23" xfId="5" applyFont="1" applyFill="1" applyBorder="1" applyAlignment="1" applyProtection="1">
      <alignment wrapText="1"/>
      <protection locked="0"/>
    </xf>
    <xf numFmtId="0" fontId="13" fillId="7" borderId="24" xfId="16" applyFont="1" applyFill="1" applyBorder="1" applyAlignment="1" applyProtection="1">
      <alignment wrapText="1"/>
      <protection locked="0"/>
    </xf>
    <xf numFmtId="0" fontId="13" fillId="7" borderId="25" xfId="16" applyFont="1" applyFill="1" applyBorder="1" applyAlignment="1" applyProtection="1">
      <alignment wrapText="1"/>
      <protection locked="0"/>
    </xf>
    <xf numFmtId="0" fontId="13" fillId="7" borderId="18" xfId="5" applyFont="1" applyFill="1" applyBorder="1" applyAlignment="1" applyProtection="1">
      <alignment wrapText="1"/>
      <protection locked="0"/>
    </xf>
    <xf numFmtId="0" fontId="13" fillId="7" borderId="15" xfId="16" applyFont="1" applyFill="1" applyBorder="1" applyAlignment="1" applyProtection="1">
      <alignment wrapText="1"/>
      <protection locked="0"/>
    </xf>
    <xf numFmtId="0" fontId="13" fillId="7" borderId="19" xfId="16" applyFont="1" applyFill="1" applyBorder="1" applyAlignment="1" applyProtection="1">
      <alignment wrapText="1"/>
      <protection locked="0"/>
    </xf>
    <xf numFmtId="49" fontId="9" fillId="6" borderId="1" xfId="0" applyNumberFormat="1" applyFont="1" applyFill="1" applyBorder="1" applyAlignment="1">
      <alignment horizontal="left"/>
    </xf>
    <xf numFmtId="49" fontId="9" fillId="6" borderId="1" xfId="0" applyNumberFormat="1" applyFont="1" applyFill="1" applyBorder="1" applyAlignment="1">
      <alignment horizontal="left" vertical="top" wrapText="1"/>
    </xf>
    <xf numFmtId="0" fontId="9" fillId="8" borderId="1" xfId="0" applyFont="1" applyFill="1" applyBorder="1" applyAlignment="1">
      <alignment horizontal="left" vertical="top" wrapText="1"/>
    </xf>
    <xf numFmtId="49" fontId="9" fillId="8" borderId="1" xfId="0" applyNumberFormat="1" applyFont="1" applyFill="1" applyBorder="1" applyAlignment="1">
      <alignment horizontal="left" vertical="top" wrapText="1"/>
    </xf>
    <xf numFmtId="0" fontId="9" fillId="9" borderId="1" xfId="0" applyFont="1" applyFill="1" applyBorder="1" applyAlignment="1">
      <alignment horizontal="left" vertical="top" wrapText="1"/>
    </xf>
    <xf numFmtId="0" fontId="9" fillId="11"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7" fillId="4" borderId="7" xfId="9" applyFont="1" applyFill="1" applyBorder="1" applyAlignment="1">
      <alignment wrapText="1"/>
    </xf>
    <xf numFmtId="0" fontId="17" fillId="6" borderId="21" xfId="0" applyFont="1" applyFill="1" applyBorder="1" applyAlignment="1">
      <alignment horizontal="left" wrapText="1"/>
    </xf>
    <xf numFmtId="0" fontId="0" fillId="0" borderId="1" xfId="0" applyFill="1" applyBorder="1" applyAlignment="1">
      <alignment wrapText="1"/>
    </xf>
    <xf numFmtId="0" fontId="13" fillId="6" borderId="1" xfId="0" applyFont="1" applyFill="1" applyBorder="1" applyAlignment="1">
      <alignment horizontal="left" wrapText="1"/>
    </xf>
    <xf numFmtId="0" fontId="9" fillId="6" borderId="1" xfId="0" applyFont="1" applyFill="1" applyBorder="1" applyAlignment="1">
      <alignment horizontal="left" wrapText="1"/>
    </xf>
    <xf numFmtId="0" fontId="0" fillId="0" borderId="0" xfId="0" applyAlignment="1">
      <alignment wrapText="1"/>
    </xf>
    <xf numFmtId="0" fontId="11" fillId="2" borderId="1" xfId="0" applyFont="1" applyFill="1" applyBorder="1" applyAlignment="1">
      <alignment horizontal="left"/>
    </xf>
    <xf numFmtId="0" fontId="0" fillId="2" borderId="0" xfId="0" applyFill="1" applyAlignment="1">
      <alignment horizontal="left"/>
    </xf>
    <xf numFmtId="0" fontId="0" fillId="2" borderId="0" xfId="0" applyFill="1"/>
    <xf numFmtId="42" fontId="19" fillId="0" borderId="1" xfId="8" applyNumberFormat="1" applyFont="1" applyFill="1" applyBorder="1" applyProtection="1">
      <protection locked="0"/>
    </xf>
    <xf numFmtId="0" fontId="13" fillId="8" borderId="1" xfId="0" applyFont="1" applyFill="1" applyBorder="1" applyAlignment="1">
      <alignment horizontal="left" wrapText="1"/>
    </xf>
    <xf numFmtId="49" fontId="0" fillId="0" borderId="1" xfId="0" applyNumberFormat="1" applyFont="1" applyFill="1" applyBorder="1" applyAlignment="1">
      <alignment horizontal="left"/>
    </xf>
    <xf numFmtId="0" fontId="0" fillId="9" borderId="1" xfId="0" applyFont="1" applyFill="1" applyBorder="1" applyAlignment="1">
      <alignment horizontal="left"/>
    </xf>
    <xf numFmtId="0" fontId="0" fillId="8" borderId="1" xfId="0" applyFont="1" applyFill="1" applyBorder="1" applyAlignment="1">
      <alignment horizontal="left"/>
    </xf>
    <xf numFmtId="0" fontId="0" fillId="0" borderId="1" xfId="0" applyFont="1" applyFill="1" applyBorder="1" applyAlignment="1">
      <alignment horizontal="left"/>
    </xf>
    <xf numFmtId="49" fontId="0" fillId="8" borderId="1" xfId="0" applyNumberFormat="1" applyFont="1" applyFill="1" applyBorder="1" applyAlignment="1">
      <alignment horizontal="left"/>
    </xf>
    <xf numFmtId="0" fontId="0" fillId="11" borderId="1" xfId="0" applyFont="1" applyFill="1" applyBorder="1" applyAlignment="1">
      <alignment horizontal="left"/>
    </xf>
    <xf numFmtId="0" fontId="0" fillId="6" borderId="1" xfId="0" applyFont="1" applyFill="1" applyBorder="1" applyAlignment="1">
      <alignment horizontal="left" wrapText="1"/>
    </xf>
    <xf numFmtId="0" fontId="0" fillId="8" borderId="1" xfId="0" applyFont="1" applyFill="1" applyBorder="1" applyAlignment="1">
      <alignment horizontal="left" wrapText="1"/>
    </xf>
    <xf numFmtId="0" fontId="33" fillId="0" borderId="0" xfId="0" applyFont="1"/>
    <xf numFmtId="0" fontId="9" fillId="8" borderId="0" xfId="0" applyFont="1" applyFill="1" applyAlignment="1">
      <alignment horizontal="left"/>
    </xf>
    <xf numFmtId="0" fontId="12" fillId="0" borderId="9" xfId="0" applyFont="1" applyBorder="1" applyAlignment="1">
      <alignment wrapText="1"/>
    </xf>
    <xf numFmtId="0" fontId="12" fillId="0" borderId="1" xfId="0" applyFont="1" applyBorder="1" applyAlignment="1">
      <alignment wrapText="1"/>
    </xf>
    <xf numFmtId="0" fontId="12" fillId="0" borderId="10"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18" fillId="4" borderId="5" xfId="0" applyFont="1" applyFill="1" applyBorder="1"/>
    <xf numFmtId="0" fontId="18" fillId="4" borderId="6" xfId="0" applyFont="1" applyFill="1" applyBorder="1"/>
    <xf numFmtId="0" fontId="18" fillId="4" borderId="7" xfId="0" applyFont="1" applyFill="1" applyBorder="1"/>
    <xf numFmtId="0" fontId="12" fillId="0" borderId="3" xfId="0" applyFont="1" applyBorder="1" applyAlignment="1">
      <alignment wrapText="1"/>
    </xf>
    <xf numFmtId="0" fontId="12" fillId="0" borderId="13" xfId="0" applyFont="1" applyBorder="1" applyAlignment="1">
      <alignment wrapText="1"/>
    </xf>
    <xf numFmtId="0" fontId="11" fillId="2" borderId="3" xfId="9" applyFont="1" applyBorder="1" applyAlignment="1">
      <alignment vertical="top" wrapText="1"/>
    </xf>
    <xf numFmtId="0" fontId="11" fillId="2" borderId="9" xfId="9" applyFont="1" applyBorder="1" applyAlignment="1">
      <alignment vertical="top" wrapText="1"/>
    </xf>
    <xf numFmtId="0" fontId="11" fillId="2" borderId="11" xfId="9" applyFont="1" applyBorder="1" applyAlignment="1">
      <alignment vertical="top" wrapText="1"/>
    </xf>
    <xf numFmtId="0" fontId="16" fillId="9" borderId="6" xfId="9" applyFont="1" applyFill="1" applyBorder="1" applyAlignment="1">
      <alignment wrapText="1"/>
    </xf>
    <xf numFmtId="0" fontId="14" fillId="4" borderId="5" xfId="9" applyFont="1" applyFill="1" applyBorder="1"/>
    <xf numFmtId="0" fontId="14" fillId="4" borderId="6" xfId="9" applyFont="1" applyFill="1" applyBorder="1"/>
    <xf numFmtId="0" fontId="9" fillId="2" borderId="11" xfId="9" applyFont="1" applyBorder="1" applyAlignment="1">
      <alignment horizontal="left" vertical="center" wrapText="1"/>
    </xf>
    <xf numFmtId="0" fontId="9" fillId="2" borderId="2" xfId="9" applyFont="1" applyBorder="1" applyAlignment="1">
      <alignment horizontal="left" vertical="center" wrapText="1"/>
    </xf>
    <xf numFmtId="0" fontId="16" fillId="3" borderId="5" xfId="9" applyFont="1" applyFill="1" applyBorder="1" applyAlignment="1">
      <alignment horizontal="left" vertical="center" wrapText="1"/>
    </xf>
    <xf numFmtId="0" fontId="16" fillId="2" borderId="6" xfId="9" applyFont="1" applyBorder="1" applyAlignment="1">
      <alignment horizontal="left" vertical="center" wrapText="1"/>
    </xf>
    <xf numFmtId="0" fontId="9" fillId="11" borderId="6" xfId="0" applyFont="1" applyFill="1" applyBorder="1" applyAlignment="1">
      <alignment horizontal="left" vertical="top" wrapText="1"/>
    </xf>
    <xf numFmtId="0" fontId="11" fillId="0" borderId="23" xfId="0" applyFont="1" applyFill="1" applyBorder="1" applyAlignment="1">
      <alignment horizontal="center"/>
    </xf>
    <xf numFmtId="0" fontId="11" fillId="0" borderId="24" xfId="0" applyFont="1" applyFill="1" applyBorder="1" applyAlignment="1">
      <alignment horizontal="center"/>
    </xf>
    <xf numFmtId="0" fontId="11" fillId="0" borderId="25" xfId="0" applyFont="1" applyFill="1" applyBorder="1" applyAlignment="1">
      <alignment horizontal="center"/>
    </xf>
    <xf numFmtId="0" fontId="9" fillId="0" borderId="1" xfId="0" applyFont="1" applyFill="1" applyBorder="1" applyAlignment="1"/>
    <xf numFmtId="49" fontId="31" fillId="3" borderId="1" xfId="0" applyNumberFormat="1" applyFont="1" applyFill="1" applyBorder="1" applyAlignment="1">
      <alignment horizontal="center" vertical="center" wrapText="1"/>
    </xf>
    <xf numFmtId="49" fontId="32" fillId="9" borderId="1" xfId="0" applyNumberFormat="1" applyFont="1" applyFill="1" applyBorder="1" applyAlignment="1">
      <alignment horizontal="center" vertical="center" wrapText="1"/>
    </xf>
    <xf numFmtId="49" fontId="31" fillId="10" borderId="1" xfId="0" applyNumberFormat="1" applyFont="1" applyFill="1" applyBorder="1" applyAlignment="1">
      <alignment horizontal="center" vertical="center" wrapText="1"/>
    </xf>
    <xf numFmtId="0" fontId="22" fillId="5" borderId="1" xfId="8" applyFont="1" applyFill="1" applyAlignment="1" applyProtection="1">
      <alignment horizontal="left"/>
    </xf>
    <xf numFmtId="9" fontId="19" fillId="7" borderId="2" xfId="8" applyNumberFormat="1" applyFont="1" applyFill="1" applyBorder="1" applyProtection="1">
      <protection locked="0"/>
    </xf>
    <xf numFmtId="9" fontId="19" fillId="7" borderId="12" xfId="8" applyNumberFormat="1" applyFont="1" applyFill="1" applyBorder="1" applyProtection="1">
      <protection locked="0"/>
    </xf>
    <xf numFmtId="0" fontId="22" fillId="5" borderId="1" xfId="8" applyFont="1" applyFill="1" applyAlignment="1" applyProtection="1">
      <alignment wrapText="1"/>
    </xf>
    <xf numFmtId="0" fontId="21" fillId="5" borderId="9" xfId="8" applyFont="1" applyFill="1" applyBorder="1" applyAlignment="1" applyProtection="1">
      <alignment horizontal="center"/>
    </xf>
    <xf numFmtId="0" fontId="21" fillId="5" borderId="1" xfId="8" applyFont="1" applyFill="1" applyAlignment="1" applyProtection="1">
      <alignment horizontal="center"/>
    </xf>
    <xf numFmtId="0" fontId="15" fillId="2" borderId="1" xfId="3" applyFill="1" applyBorder="1" applyAlignment="1">
      <alignment horizontal="left"/>
    </xf>
  </cellXfs>
  <cellStyles count="18">
    <cellStyle name="Hyperlink" xfId="3" builtinId="8"/>
    <cellStyle name="Hyperlink 2" xfId="11"/>
    <cellStyle name="Normal" xfId="0" builtinId="0"/>
    <cellStyle name="Normal 2" xfId="1"/>
    <cellStyle name="Normal 2 2" xfId="9"/>
    <cellStyle name="Normal 2 3" xfId="17"/>
    <cellStyle name="Normal 3" xfId="2"/>
    <cellStyle name="Normal 3 2" xfId="4"/>
    <cellStyle name="Normal 3 2 2" xfId="12"/>
    <cellStyle name="Normal 3 3" xfId="6"/>
    <cellStyle name="Normal 3 3 2" xfId="7"/>
    <cellStyle name="Normal 3 3 2 2" xfId="14"/>
    <cellStyle name="Normal 3 3 3" xfId="8"/>
    <cellStyle name="Normal 3 3 3 2" xfId="15"/>
    <cellStyle name="Normal 3 3 4" xfId="13"/>
    <cellStyle name="Normal 3 4" xfId="10"/>
    <cellStyle name="Normal 4" xfId="5"/>
    <cellStyle name="Normal 5" xfId="16"/>
  </cellStyles>
  <dxfs count="63">
    <dxf>
      <font>
        <strike val="0"/>
        <outline val="0"/>
        <shadow val="0"/>
        <u val="none"/>
        <vertAlign val="baseline"/>
        <color auto="1"/>
      </font>
      <protection locked="0" hidden="0"/>
    </dxf>
    <dxf>
      <font>
        <strike val="0"/>
        <outline val="0"/>
        <shadow val="0"/>
        <u val="none"/>
        <vertAlign val="baseline"/>
        <color auto="1"/>
      </font>
      <fill>
        <patternFill patternType="solid">
          <fgColor indexed="64"/>
          <bgColor rgb="FFFFFF00"/>
        </patternFill>
      </fill>
      <alignment horizontal="right" vertical="bottom" textRotation="0" wrapText="0" indent="0" justifyLastLine="0" shrinkToFit="0" readingOrder="0"/>
      <protection locked="0" hidden="0"/>
    </dxf>
    <dxf>
      <border outline="0">
        <left style="thin">
          <color auto="1"/>
        </left>
        <right style="thin">
          <color auto="1"/>
        </right>
      </border>
    </dxf>
    <dxf>
      <font>
        <strike val="0"/>
        <outline val="0"/>
        <shadow val="0"/>
        <u val="none"/>
        <vertAlign val="baseline"/>
        <color auto="1"/>
      </font>
      <protection locked="0" hidden="0"/>
    </dxf>
    <dxf>
      <font>
        <strike val="0"/>
        <outline val="0"/>
        <shadow val="0"/>
        <u val="none"/>
        <vertAlign val="baseline"/>
        <color auto="1"/>
      </font>
      <protection locked="1" hidden="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left style="thin">
          <color theme="0" tint="-0.14996795556505021"/>
        </left>
        <right style="thin">
          <color theme="0" tint="-0.14996795556505021"/>
        </right>
        <top style="medium">
          <color indexed="64"/>
        </top>
      </border>
    </dxf>
    <dxf>
      <font>
        <b val="0"/>
        <strike val="0"/>
        <outline val="0"/>
        <shadow val="0"/>
        <u val="none"/>
        <vertAlign val="baseline"/>
        <sz val="10"/>
        <color auto="1"/>
        <name val="Arial"/>
        <scheme val="none"/>
      </font>
      <alignment vertical="bottom" textRotation="0" wrapText="0" indent="0" justifyLastLine="0" shrinkToFit="0" readingOrder="0"/>
    </dxf>
  </dxfs>
  <tableStyles count="1" defaultTableStyle="TableStyleMedium9" defaultPivotStyle="PivotStyleMedium4">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5725" y="1457325"/>
    <xdr:ext cx="838200" cy="295275"/>
    <xdr:pic>
      <xdr:nvPicPr>
        <xdr:cNvPr id="2" name="image00.png"/>
        <xdr:cNvPicPr preferRelativeResize="0"/>
      </xdr:nvPicPr>
      <xdr:blipFill>
        <a:blip xmlns:r="http://schemas.openxmlformats.org/officeDocument/2006/relationships" r:embed="rId1" cstate="print"/>
        <a:stretch>
          <a:fillRect/>
        </a:stretch>
      </xdr:blipFill>
      <xdr:spPr>
        <a:xfrm>
          <a:off x="85725" y="1457325"/>
          <a:ext cx="838200" cy="295275"/>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9525</xdr:rowOff>
    </xdr:from>
    <xdr:to>
      <xdr:col>5</xdr:col>
      <xdr:colOff>952500</xdr:colOff>
      <xdr:row>8</xdr:row>
      <xdr:rowOff>104775</xdr:rowOff>
    </xdr:to>
    <xdr:sp macro="" textlink="">
      <xdr:nvSpPr>
        <xdr:cNvPr id="2" name="TextBox 1"/>
        <xdr:cNvSpPr txBox="1"/>
      </xdr:nvSpPr>
      <xdr:spPr>
        <a:xfrm>
          <a:off x="28575" y="9525"/>
          <a:ext cx="8801100" cy="1600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Mandatory</a:t>
          </a:r>
          <a:r>
            <a:rPr lang="en-GB" sz="1100" b="0" i="0" u="none" strike="noStrike">
              <a:solidFill>
                <a:schemeClr val="dk1"/>
              </a:solidFill>
              <a:effectLst/>
              <a:latin typeface="+mn-lt"/>
              <a:ea typeface="+mn-ea"/>
              <a:cs typeface="+mn-cs"/>
            </a:rPr>
            <a:t>	- </a:t>
          </a:r>
          <a:r>
            <a:rPr lang="en-GB" sz="1100" b="0" i="0" u="none" strike="noStrike">
              <a:solidFill>
                <a:sysClr val="windowText" lastClr="000000"/>
              </a:solidFill>
              <a:effectLst/>
              <a:latin typeface="+mn-lt"/>
              <a:ea typeface="+mn-ea"/>
              <a:cs typeface="+mn-cs"/>
            </a:rPr>
            <a:t>complete cells highlighted in Yellow in </a:t>
          </a:r>
          <a:r>
            <a:rPr lang="en-GB" sz="1100" b="1" i="0" u="none" strike="noStrike">
              <a:solidFill>
                <a:sysClr val="windowText" lastClr="000000"/>
              </a:solidFill>
              <a:effectLst/>
              <a:latin typeface="+mn-lt"/>
              <a:ea typeface="+mn-ea"/>
              <a:cs typeface="+mn-cs"/>
            </a:rPr>
            <a:t>ONE</a:t>
          </a:r>
          <a:r>
            <a:rPr lang="en-GB" sz="1100" b="0" i="0" u="none" strike="noStrike">
              <a:solidFill>
                <a:sysClr val="windowText" lastClr="000000"/>
              </a:solidFill>
              <a:effectLst/>
              <a:latin typeface="+mn-lt"/>
              <a:ea typeface="+mn-ea"/>
              <a:cs typeface="+mn-cs"/>
            </a:rPr>
            <a:t> of Boxes A or B or C.</a:t>
          </a:r>
        </a:p>
        <a:p>
          <a:r>
            <a:rPr lang="en-GB" sz="1100" b="0" i="0" u="none" strike="noStrike">
              <a:solidFill>
                <a:sysClr val="windowText" lastClr="000000"/>
              </a:solidFill>
              <a:effectLst/>
              <a:latin typeface="+mn-lt"/>
              <a:ea typeface="+mn-ea"/>
              <a:cs typeface="+mn-cs"/>
            </a:rPr>
            <a:t>		- if Box A or B is completed, further information can optionally be provided in Box</a:t>
          </a:r>
          <a:r>
            <a:rPr lang="en-GB" sz="1100" b="0" i="0" u="none" strike="noStrike" baseline="0">
              <a:solidFill>
                <a:sysClr val="windowText" lastClr="000000"/>
              </a:solidFill>
              <a:effectLst/>
              <a:latin typeface="+mn-lt"/>
              <a:ea typeface="+mn-ea"/>
              <a:cs typeface="+mn-cs"/>
            </a:rPr>
            <a:t> C</a:t>
          </a:r>
          <a:r>
            <a:rPr lang="en-GB"/>
            <a:t> .</a:t>
          </a:r>
        </a:p>
        <a:p>
          <a:endParaRPr lang="en-GB"/>
        </a:p>
        <a:p>
          <a:r>
            <a:rPr lang="en-GB" sz="1100" b="0" i="0" u="none" strike="noStrike">
              <a:solidFill>
                <a:schemeClr val="dk1"/>
              </a:solidFill>
              <a:effectLst/>
              <a:latin typeface="+mn-lt"/>
              <a:ea typeface="+mn-ea"/>
              <a:cs typeface="+mn-cs"/>
            </a:rPr>
            <a:t>                    		- complete cells highlighted in Yellow in Box D and E </a:t>
          </a:r>
          <a:r>
            <a:rPr lang="en-GB" sz="1100" b="0" i="1" u="none" strike="noStrike">
              <a:solidFill>
                <a:schemeClr val="dk1"/>
              </a:solidFill>
              <a:effectLst/>
              <a:latin typeface="+mn-lt"/>
              <a:ea typeface="+mn-ea"/>
              <a:cs typeface="+mn-cs"/>
            </a:rPr>
            <a:t>(do </a:t>
          </a:r>
          <a:r>
            <a:rPr lang="en-GB" sz="1100" b="1" i="1" u="none" strike="noStrike">
              <a:solidFill>
                <a:schemeClr val="dk1"/>
              </a:solidFill>
              <a:effectLst/>
              <a:latin typeface="+mn-lt"/>
              <a:ea typeface="+mn-ea"/>
              <a:cs typeface="+mn-cs"/>
            </a:rPr>
            <a:t>not </a:t>
          </a:r>
          <a:r>
            <a:rPr lang="en-GB" sz="1100" b="0" i="1" u="none" strike="noStrike">
              <a:solidFill>
                <a:schemeClr val="dk1"/>
              </a:solidFill>
              <a:effectLst/>
              <a:latin typeface="+mn-lt"/>
              <a:ea typeface="+mn-ea"/>
              <a:cs typeface="+mn-cs"/>
            </a:rPr>
            <a:t>add more rows to Box E - if necessary, aggregate</a:t>
          </a:r>
          <a:r>
            <a:rPr lang="en-GB" sz="1100" b="0" i="1" u="none" strike="noStrike" baseline="0">
              <a:solidFill>
                <a:schemeClr val="dk1"/>
              </a:solidFill>
              <a:effectLst/>
              <a:latin typeface="+mn-lt"/>
              <a:ea typeface="+mn-ea"/>
              <a:cs typeface="+mn-cs"/>
            </a:rPr>
            <a:t>  multiple 		  minor expenditure items  and give details in Box 'E Comments')</a:t>
          </a:r>
          <a:r>
            <a:rPr lang="en-GB" sz="1100" b="0" i="0" u="none" strike="noStrike">
              <a:solidFill>
                <a:schemeClr val="dk1"/>
              </a:solidFill>
              <a:effectLst/>
              <a:latin typeface="+mn-lt"/>
              <a:ea typeface="+mn-ea"/>
              <a:cs typeface="+mn-cs"/>
            </a:rPr>
            <a:t>.</a:t>
          </a:r>
          <a:r>
            <a:rPr lang="en-GB"/>
            <a:t>  </a:t>
          </a:r>
        </a:p>
        <a:p>
          <a:r>
            <a:rPr lang="en-GB" sz="1100" b="1"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	- complete cells highlighted in Yellow in Box F.</a:t>
          </a:r>
          <a:r>
            <a:rPr lang="en-GB"/>
            <a:t> </a:t>
          </a:r>
          <a:r>
            <a:rPr lang="en-GB" sz="1100" b="0" i="0" u="none" strike="noStrike">
              <a:solidFill>
                <a:schemeClr val="dk1"/>
              </a:solidFill>
              <a:effectLst/>
              <a:latin typeface="+mn-lt"/>
              <a:ea typeface="+mn-ea"/>
              <a:cs typeface="+mn-cs"/>
            </a:rPr>
            <a:t> </a:t>
          </a:r>
        </a:p>
        <a:p>
          <a:endParaRPr lang="en-GB" sz="1100" b="0" i="0" u="none" strike="noStrike">
            <a:solidFill>
              <a:schemeClr val="dk1"/>
            </a:solidFill>
            <a:effectLst/>
            <a:latin typeface="+mn-lt"/>
            <a:ea typeface="+mn-ea"/>
            <a:cs typeface="+mn-cs"/>
          </a:endParaRPr>
        </a:p>
        <a:p>
          <a:r>
            <a:rPr lang="en-GB" sz="1100" b="0" i="0" u="none" strike="noStrike">
              <a:solidFill>
                <a:sysClr val="windowText" lastClr="000000"/>
              </a:solidFill>
              <a:effectLst/>
              <a:latin typeface="+mn-lt"/>
              <a:ea typeface="+mn-ea"/>
              <a:cs typeface="+mn-cs"/>
            </a:rPr>
            <a:t>Please refer to full guidance</a:t>
          </a:r>
          <a:r>
            <a:rPr lang="en-GB" sz="1100" b="0" i="0" u="none" strike="noStrike" baseline="0">
              <a:solidFill>
                <a:sysClr val="windowText" lastClr="000000"/>
              </a:solidFill>
              <a:effectLst/>
              <a:latin typeface="+mn-lt"/>
              <a:ea typeface="+mn-ea"/>
              <a:cs typeface="+mn-cs"/>
            </a:rPr>
            <a:t> notes at </a:t>
          </a:r>
          <a:r>
            <a:rPr lang="en-GB" sz="1100" b="1" i="0" u="none" strike="noStrike" baseline="0">
              <a:solidFill>
                <a:sysClr val="windowText" lastClr="000000"/>
              </a:solidFill>
              <a:effectLst/>
              <a:latin typeface="+mn-lt"/>
              <a:ea typeface="+mn-ea"/>
              <a:cs typeface="+mn-cs"/>
            </a:rPr>
            <a:t>www.rcuk.ac.uk/research/openaccess/oareporting/</a:t>
          </a:r>
          <a:r>
            <a:rPr lang="en-GB" sz="1100" b="0" i="0" u="none" strike="noStrike" baseline="0">
              <a:solidFill>
                <a:sysClr val="windowText" lastClr="000000"/>
              </a:solidFill>
              <a:effectLst/>
              <a:latin typeface="+mn-lt"/>
              <a:ea typeface="+mn-ea"/>
              <a:cs typeface="+mn-cs"/>
            </a:rPr>
            <a:t> before  completing this form.</a:t>
          </a:r>
          <a:endParaRPr lang="en-GB" sz="1100" b="0" i="0" u="none" strike="noStrike">
            <a:solidFill>
              <a:sysClr val="windowText" lastClr="000000"/>
            </a:solidFill>
            <a:effectLst/>
            <a:latin typeface="+mn-lt"/>
            <a:ea typeface="+mn-ea"/>
            <a:cs typeface="+mn-cs"/>
          </a:endParaRPr>
        </a:p>
        <a:p>
          <a:endParaRPr lang="en-GB"/>
        </a:p>
      </xdr:txBody>
    </xdr:sp>
    <xdr:clientData/>
  </xdr:twoCellAnchor>
  <xdr:twoCellAnchor>
    <xdr:from>
      <xdr:col>3</xdr:col>
      <xdr:colOff>47625</xdr:colOff>
      <xdr:row>35</xdr:row>
      <xdr:rowOff>0</xdr:rowOff>
    </xdr:from>
    <xdr:to>
      <xdr:col>7</xdr:col>
      <xdr:colOff>1247775</xdr:colOff>
      <xdr:row>50</xdr:row>
      <xdr:rowOff>190500</xdr:rowOff>
    </xdr:to>
    <xdr:sp macro="" textlink="">
      <xdr:nvSpPr>
        <xdr:cNvPr id="3" name="TextBox 2"/>
        <xdr:cNvSpPr txBox="1"/>
      </xdr:nvSpPr>
      <xdr:spPr>
        <a:xfrm>
          <a:off x="5410200" y="6648450"/>
          <a:ext cx="5962650" cy="30765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i="1">
            <a:solidFill>
              <a:srgbClr val="C00000"/>
            </a:solidFill>
          </a:endParaRPr>
        </a:p>
      </xdr:txBody>
    </xdr:sp>
    <xdr:clientData/>
  </xdr:twoCellAnchor>
</xdr:wsDr>
</file>

<file path=xl/tables/table1.xml><?xml version="1.0" encoding="utf-8"?>
<table xmlns="http://schemas.openxmlformats.org/spreadsheetml/2006/main" id="1" name="apc" displayName="apc" ref="A4:AB24" dataDxfId="62" tableBorderDxfId="61">
  <autoFilter ref="A4:AB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Date of acceptance" totalsRowLabel="Total" dataDxfId="60" totalsRowDxfId="59"/>
    <tableColumn id="2" name="PubMed ID" dataDxfId="58" totalsRowDxfId="57"/>
    <tableColumn id="3" name="DOI" dataDxfId="56" totalsRowDxfId="55"/>
    <tableColumn id="4" name="Publisher" dataDxfId="54" totalsRowDxfId="53"/>
    <tableColumn id="5" name="Journal" dataDxfId="52" totalsRowDxfId="51"/>
    <tableColumn id="6" name="E-ISSN" dataDxfId="50" totalsRowDxfId="49"/>
    <tableColumn id="7" name="Type of publication" dataDxfId="48" totalsRowDxfId="47"/>
    <tableColumn id="8" name="Article title" dataDxfId="46" totalsRowDxfId="45"/>
    <tableColumn id="9" name="Date of publication" dataDxfId="44" totalsRowDxfId="43"/>
    <tableColumn id="10" name="Fund that APC is paid from (1)" dataDxfId="42" totalsRowDxfId="41"/>
    <tableColumn id="11" name="Fund that APC is paid from (2)" dataDxfId="40" totalsRowDxfId="39"/>
    <tableColumn id="12" name="Fund that APC is paid from (3)" dataDxfId="38" totalsRowDxfId="37"/>
    <tableColumn id="13" name="Funder of research (1)" dataDxfId="36" totalsRowDxfId="35"/>
    <tableColumn id="14" name="Grant ID (1)" dataDxfId="34" totalsRowDxfId="33"/>
    <tableColumn id="15" name="Funder of research (2)" dataDxfId="32" totalsRowDxfId="31"/>
    <tableColumn id="16" name="Grant ID (2)" dataDxfId="30" totalsRowDxfId="29"/>
    <tableColumn id="17" name="Funder of research (3)" dataDxfId="28" totalsRowDxfId="27"/>
    <tableColumn id="18" name="Grant ID (3)" dataDxfId="26" totalsRowDxfId="25"/>
    <tableColumn id="19" name="Date of APC payment" dataDxfId="24" totalsRowDxfId="23"/>
    <tableColumn id="20" name="APC paid (actual currency) excluding VAT" dataDxfId="22" totalsRowDxfId="21"/>
    <tableColumn id="21" name="Currency of APC" dataDxfId="20" totalsRowDxfId="19"/>
    <tableColumn id="22" name="APC paid (£) including VAT if charged" dataDxfId="18" totalsRowDxfId="17"/>
    <tableColumn id="23" name="Additional publication costs (£)" dataDxfId="16" totalsRowDxfId="15"/>
    <tableColumn id="24" name="Discounts, memberships &amp; pre-payment agreements" dataDxfId="14" totalsRowDxfId="13"/>
    <tableColumn id="25" name="Amount of APC charged to COAF grant (including VAT if charged) in £" dataDxfId="12" totalsRowDxfId="11"/>
    <tableColumn id="26" name="Amount of APC charged to RCUK OA fund (including VAT if charged) in £" dataDxfId="10" totalsRowDxfId="9"/>
    <tableColumn id="27" name="Licence" dataDxfId="8" totalsRowDxfId="7"/>
    <tableColumn id="28" name="Notes" totalsRowFunction="count" dataDxfId="6" totalsRowDxfId="5"/>
  </tableColumns>
  <tableStyleInfo name="TableStyleLight9" showFirstColumn="0" showLastColumn="0" showRowStripes="0" showColumnStripes="0"/>
</table>
</file>

<file path=xl/tables/table2.xml><?xml version="1.0" encoding="utf-8"?>
<table xmlns="http://schemas.openxmlformats.org/spreadsheetml/2006/main" id="3" name="Table14" displayName="Table14" ref="B44:C51" totalsRowShown="0" headerRowDxfId="4" dataDxfId="3" tableBorderDxfId="2">
  <autoFilter ref="B44:C51"/>
  <tableColumns count="2">
    <tableColumn id="1" name="Other OA costs     " dataDxfId="1" dataCellStyle="Normal 3 3"/>
    <tableColumn id="2" name="Amoun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APC_Payment/Licence_Type" TargetMode="External"/><Relationship Id="rId13" Type="http://schemas.openxmlformats.org/officeDocument/2006/relationships/hyperlink" Target="http://dictionary.casrai.org/APC_Payment/Source_Fund(s)" TargetMode="External"/><Relationship Id="rId3" Type="http://schemas.openxmlformats.org/officeDocument/2006/relationships/hyperlink" Target="http://dictionary.casrai.org/Journal_Article/ISSN" TargetMode="External"/><Relationship Id="rId7" Type="http://schemas.openxmlformats.org/officeDocument/2006/relationships/hyperlink" Target="http://dictionary.casrai.org/Journal_Article/Publication_Date" TargetMode="External"/><Relationship Id="rId12" Type="http://schemas.openxmlformats.org/officeDocument/2006/relationships/hyperlink" Target="http://dictionary.casrai.org/APC_Payment/Source_Fund(s)" TargetMode="External"/><Relationship Id="rId2" Type="http://schemas.openxmlformats.org/officeDocument/2006/relationships/hyperlink" Target="http://dictionary.casrai.org/Journal_Article/DOI" TargetMode="External"/><Relationship Id="rId1" Type="http://schemas.openxmlformats.org/officeDocument/2006/relationships/hyperlink" Target="http://dictionary.casrai.org/Internal_OA_Cost_Application/External_Notes" TargetMode="External"/><Relationship Id="rId6" Type="http://schemas.openxmlformats.org/officeDocument/2006/relationships/hyperlink" Target="http://dictionary.casrai.org/Journal_Article/Article_Title" TargetMode="External"/><Relationship Id="rId11" Type="http://schemas.openxmlformats.org/officeDocument/2006/relationships/hyperlink" Target="http://dictionary.casrai.org/APC_Payment/Amount_Paid" TargetMode="External"/><Relationship Id="rId5" Type="http://schemas.openxmlformats.org/officeDocument/2006/relationships/hyperlink" Target="http://dictionary.casrai.org/Journal_Article/Journal" TargetMode="External"/><Relationship Id="rId15" Type="http://schemas.openxmlformats.org/officeDocument/2006/relationships/printerSettings" Target="../printerSettings/printerSettings2.bin"/><Relationship Id="rId10" Type="http://schemas.openxmlformats.org/officeDocument/2006/relationships/hyperlink" Target="http://dictionary.casrai.org/APC_Payment/Currency" TargetMode="External"/><Relationship Id="rId4" Type="http://schemas.openxmlformats.org/officeDocument/2006/relationships/hyperlink" Target="http://dictionary.casrai.org/Journal_Article/Publisher_Name" TargetMode="External"/><Relationship Id="rId9" Type="http://schemas.openxmlformats.org/officeDocument/2006/relationships/hyperlink" Target="http://dictionary.casrai.org/APC_Payment/Date" TargetMode="External"/><Relationship Id="rId14" Type="http://schemas.openxmlformats.org/officeDocument/2006/relationships/hyperlink" Target="http://dictionary.casrai.org/APC_Payment/Source_Fund(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mailto:lib.rke@uwe.ac.uk"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3" sqref="B3"/>
    </sheetView>
  </sheetViews>
  <sheetFormatPr defaultRowHeight="15.75" customHeight="1" x14ac:dyDescent="0.2"/>
  <cols>
    <col min="1" max="1" width="27" customWidth="1"/>
    <col min="2" max="2" width="46.85546875" customWidth="1"/>
    <col min="3" max="3" width="58.140625" customWidth="1"/>
  </cols>
  <sheetData>
    <row r="1" spans="1:4" ht="30" customHeight="1" x14ac:dyDescent="0.25">
      <c r="A1" s="195" t="s">
        <v>91</v>
      </c>
      <c r="B1" s="196"/>
      <c r="C1" s="197"/>
      <c r="D1" s="3"/>
    </row>
    <row r="2" spans="1:4" ht="15.75" customHeight="1" x14ac:dyDescent="0.2">
      <c r="A2" s="198" t="s">
        <v>90</v>
      </c>
      <c r="B2" s="199"/>
      <c r="C2" s="4" t="s">
        <v>88</v>
      </c>
    </row>
    <row r="3" spans="1:4" ht="15.75" customHeight="1" x14ac:dyDescent="0.2">
      <c r="A3" s="5" t="s">
        <v>89</v>
      </c>
      <c r="B3" s="6" t="s">
        <v>94</v>
      </c>
      <c r="C3" s="7"/>
      <c r="D3" s="3"/>
    </row>
    <row r="4" spans="1:4" ht="30" customHeight="1" x14ac:dyDescent="0.2">
      <c r="A4" s="183" t="s">
        <v>116</v>
      </c>
      <c r="B4" s="184"/>
      <c r="C4" s="185"/>
      <c r="D4" s="3"/>
    </row>
    <row r="5" spans="1:4" ht="15.75" customHeight="1" x14ac:dyDescent="0.2">
      <c r="A5" s="186" t="s">
        <v>0</v>
      </c>
      <c r="B5" s="187"/>
      <c r="C5" s="188"/>
      <c r="D5" s="3"/>
    </row>
    <row r="6" spans="1:4" ht="37.5" customHeight="1" x14ac:dyDescent="0.2">
      <c r="A6" s="189"/>
      <c r="B6" s="190"/>
      <c r="C6" s="191"/>
      <c r="D6" s="3"/>
    </row>
    <row r="7" spans="1:4" ht="30" customHeight="1" x14ac:dyDescent="0.2">
      <c r="A7" s="192" t="s">
        <v>44</v>
      </c>
      <c r="B7" s="193"/>
      <c r="C7" s="194"/>
      <c r="D7" s="3"/>
    </row>
  </sheetData>
  <mergeCells count="6">
    <mergeCell ref="A4:C4"/>
    <mergeCell ref="A5:C5"/>
    <mergeCell ref="A6:C6"/>
    <mergeCell ref="A7:C7"/>
    <mergeCell ref="A1:C1"/>
    <mergeCell ref="A2:B2"/>
  </mergeCells>
  <hyperlinks>
    <hyperlink ref="C2" r:id="rId1"/>
    <hyperlink ref="B3"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22" zoomScaleNormal="100" workbookViewId="0">
      <selection activeCell="A4" sqref="A4:B4"/>
    </sheetView>
  </sheetViews>
  <sheetFormatPr defaultColWidth="9.140625" defaultRowHeight="12.75" x14ac:dyDescent="0.2"/>
  <cols>
    <col min="1" max="1" width="13.28515625" style="1" customWidth="1"/>
    <col min="2" max="2" width="57.7109375" style="1" customWidth="1"/>
    <col min="3" max="3" width="71.42578125" style="1" customWidth="1"/>
    <col min="4" max="4" width="19.28515625" style="2" customWidth="1"/>
    <col min="5" max="5" width="20.28515625" style="94" customWidth="1"/>
    <col min="6" max="16384" width="9.140625" style="1"/>
  </cols>
  <sheetData>
    <row r="1" spans="1:5" ht="30" customHeight="1" x14ac:dyDescent="0.25">
      <c r="A1" s="204" t="s">
        <v>98</v>
      </c>
      <c r="B1" s="205"/>
      <c r="C1" s="70"/>
      <c r="D1" s="84"/>
      <c r="E1" s="93"/>
    </row>
    <row r="2" spans="1:5" s="2" customFormat="1" ht="94.9" customHeight="1" x14ac:dyDescent="0.2">
      <c r="A2" s="206" t="s">
        <v>229</v>
      </c>
      <c r="B2" s="207"/>
      <c r="C2" s="71"/>
      <c r="D2" s="66"/>
      <c r="E2" s="66"/>
    </row>
    <row r="3" spans="1:5" s="2" customFormat="1" ht="67.900000000000006" customHeight="1" x14ac:dyDescent="0.2">
      <c r="A3" s="208" t="s">
        <v>227</v>
      </c>
      <c r="B3" s="209"/>
      <c r="C3" s="95"/>
      <c r="D3" s="84"/>
      <c r="E3" s="84"/>
    </row>
    <row r="4" spans="1:5" s="2" customFormat="1" ht="74.45" customHeight="1" x14ac:dyDescent="0.2">
      <c r="A4" s="203" t="s">
        <v>196</v>
      </c>
      <c r="B4" s="203"/>
      <c r="C4" s="96"/>
      <c r="D4" s="84"/>
      <c r="E4" s="84"/>
    </row>
    <row r="5" spans="1:5" s="2" customFormat="1" ht="87" customHeight="1" x14ac:dyDescent="0.2">
      <c r="A5" s="210" t="s">
        <v>228</v>
      </c>
      <c r="B5" s="210"/>
      <c r="C5" s="96"/>
      <c r="D5" s="84"/>
      <c r="E5" s="84"/>
    </row>
    <row r="6" spans="1:5" ht="15.75" customHeight="1" x14ac:dyDescent="0.2">
      <c r="A6" s="91"/>
      <c r="B6" s="91"/>
      <c r="C6" s="72"/>
      <c r="D6" s="84"/>
      <c r="E6" s="93"/>
    </row>
    <row r="7" spans="1:5" ht="28.9" customHeight="1" x14ac:dyDescent="0.2">
      <c r="A7" s="67"/>
      <c r="B7" s="67" t="s">
        <v>198</v>
      </c>
      <c r="C7" s="69" t="s">
        <v>199</v>
      </c>
      <c r="D7" s="92" t="s">
        <v>95</v>
      </c>
      <c r="E7" s="162" t="s">
        <v>96</v>
      </c>
    </row>
    <row r="8" spans="1:5" ht="38.25" x14ac:dyDescent="0.2">
      <c r="A8" s="119" t="s">
        <v>1</v>
      </c>
      <c r="B8" s="156" t="s">
        <v>134</v>
      </c>
      <c r="C8" s="156" t="s">
        <v>135</v>
      </c>
      <c r="D8" s="156" t="s">
        <v>136</v>
      </c>
      <c r="E8" s="155" t="s">
        <v>137</v>
      </c>
    </row>
    <row r="9" spans="1:5" x14ac:dyDescent="0.2">
      <c r="A9" s="201" t="s">
        <v>2</v>
      </c>
      <c r="B9" s="157" t="s">
        <v>3</v>
      </c>
      <c r="C9" s="157" t="s">
        <v>138</v>
      </c>
      <c r="D9" s="157"/>
      <c r="E9" s="125" t="s">
        <v>139</v>
      </c>
    </row>
    <row r="10" spans="1:5" ht="25.5" x14ac:dyDescent="0.2">
      <c r="A10" s="201"/>
      <c r="B10" s="157" t="s">
        <v>4</v>
      </c>
      <c r="C10" s="157" t="s">
        <v>57</v>
      </c>
      <c r="D10" s="157" t="s">
        <v>50</v>
      </c>
      <c r="E10" s="125" t="s">
        <v>105</v>
      </c>
    </row>
    <row r="11" spans="1:5" ht="25.5" x14ac:dyDescent="0.2">
      <c r="A11" s="201"/>
      <c r="B11" s="156" t="s">
        <v>5</v>
      </c>
      <c r="C11" s="156" t="s">
        <v>233</v>
      </c>
      <c r="D11" s="156" t="s">
        <v>51</v>
      </c>
      <c r="E11" s="155" t="s">
        <v>107</v>
      </c>
    </row>
    <row r="12" spans="1:5" ht="38.25" x14ac:dyDescent="0.2">
      <c r="A12" s="201"/>
      <c r="B12" s="156" t="s">
        <v>6</v>
      </c>
      <c r="C12" s="156" t="s">
        <v>234</v>
      </c>
      <c r="D12" s="156"/>
      <c r="E12" s="155" t="s">
        <v>108</v>
      </c>
    </row>
    <row r="13" spans="1:5" ht="25.5" x14ac:dyDescent="0.2">
      <c r="A13" s="201"/>
      <c r="B13" s="156" t="s">
        <v>7</v>
      </c>
      <c r="C13" s="156" t="s">
        <v>235</v>
      </c>
      <c r="D13" s="156" t="s">
        <v>56</v>
      </c>
      <c r="E13" s="155" t="s">
        <v>106</v>
      </c>
    </row>
    <row r="14" spans="1:5" ht="25.5" x14ac:dyDescent="0.2">
      <c r="A14" s="201"/>
      <c r="B14" s="156" t="s">
        <v>8</v>
      </c>
      <c r="C14" s="156" t="s">
        <v>236</v>
      </c>
      <c r="D14" s="156" t="s">
        <v>140</v>
      </c>
      <c r="E14" s="155" t="s">
        <v>49</v>
      </c>
    </row>
    <row r="15" spans="1:5" x14ac:dyDescent="0.2">
      <c r="A15" s="201"/>
      <c r="B15" s="157" t="s">
        <v>9</v>
      </c>
      <c r="C15" s="157" t="s">
        <v>10</v>
      </c>
      <c r="D15" s="157" t="s">
        <v>52</v>
      </c>
      <c r="E15" s="125" t="s">
        <v>109</v>
      </c>
    </row>
    <row r="16" spans="1:5" ht="25.5" x14ac:dyDescent="0.2">
      <c r="A16" s="202"/>
      <c r="B16" s="158" t="s">
        <v>11</v>
      </c>
      <c r="C16" s="158" t="s">
        <v>129</v>
      </c>
      <c r="D16" s="158" t="s">
        <v>53</v>
      </c>
      <c r="E16" s="126" t="s">
        <v>110</v>
      </c>
    </row>
    <row r="17" spans="1:5" ht="38.25" x14ac:dyDescent="0.2">
      <c r="A17" s="200" t="s">
        <v>12</v>
      </c>
      <c r="B17" s="157" t="s">
        <v>13</v>
      </c>
      <c r="C17" s="157" t="s">
        <v>39</v>
      </c>
      <c r="D17" s="157"/>
      <c r="E17" s="125" t="s">
        <v>115</v>
      </c>
    </row>
    <row r="18" spans="1:5" x14ac:dyDescent="0.2">
      <c r="A18" s="201"/>
      <c r="B18" s="156" t="s">
        <v>14</v>
      </c>
      <c r="C18" s="156" t="s">
        <v>15</v>
      </c>
      <c r="D18" s="156"/>
      <c r="E18" s="155" t="s">
        <v>115</v>
      </c>
    </row>
    <row r="19" spans="1:5" x14ac:dyDescent="0.2">
      <c r="A19" s="201"/>
      <c r="B19" s="156" t="s">
        <v>16</v>
      </c>
      <c r="C19" s="156" t="s">
        <v>17</v>
      </c>
      <c r="D19" s="156"/>
      <c r="E19" s="155" t="s">
        <v>115</v>
      </c>
    </row>
    <row r="20" spans="1:5" ht="38.25" x14ac:dyDescent="0.2">
      <c r="A20" s="201"/>
      <c r="B20" s="157" t="s">
        <v>18</v>
      </c>
      <c r="C20" s="157" t="s">
        <v>230</v>
      </c>
      <c r="D20" s="157" t="s">
        <v>54</v>
      </c>
      <c r="E20" s="125"/>
    </row>
    <row r="21" spans="1:5" x14ac:dyDescent="0.2">
      <c r="A21" s="201"/>
      <c r="B21" s="157" t="s">
        <v>45</v>
      </c>
      <c r="C21" s="157" t="s">
        <v>231</v>
      </c>
      <c r="D21" s="157" t="s">
        <v>54</v>
      </c>
      <c r="E21" s="125"/>
    </row>
    <row r="22" spans="1:5" x14ac:dyDescent="0.2">
      <c r="A22" s="201"/>
      <c r="B22" s="156" t="s">
        <v>19</v>
      </c>
      <c r="C22" s="156" t="s">
        <v>60</v>
      </c>
      <c r="D22" s="156" t="s">
        <v>54</v>
      </c>
      <c r="E22" s="155"/>
    </row>
    <row r="23" spans="1:5" x14ac:dyDescent="0.2">
      <c r="A23" s="201"/>
      <c r="B23" s="156" t="s">
        <v>46</v>
      </c>
      <c r="C23" s="156" t="s">
        <v>141</v>
      </c>
      <c r="D23" s="156" t="s">
        <v>54</v>
      </c>
      <c r="E23" s="155"/>
    </row>
    <row r="24" spans="1:5" x14ac:dyDescent="0.2">
      <c r="A24" s="201"/>
      <c r="B24" s="156" t="s">
        <v>20</v>
      </c>
      <c r="C24" s="156" t="s">
        <v>61</v>
      </c>
      <c r="D24" s="156" t="s">
        <v>54</v>
      </c>
      <c r="E24" s="155"/>
    </row>
    <row r="25" spans="1:5" x14ac:dyDescent="0.2">
      <c r="A25" s="202"/>
      <c r="B25" s="156" t="s">
        <v>47</v>
      </c>
      <c r="C25" s="156" t="s">
        <v>142</v>
      </c>
      <c r="D25" s="156" t="s">
        <v>54</v>
      </c>
      <c r="E25" s="155"/>
    </row>
    <row r="26" spans="1:5" ht="38.25" x14ac:dyDescent="0.2">
      <c r="A26" s="200" t="s">
        <v>21</v>
      </c>
      <c r="B26" s="158" t="s">
        <v>22</v>
      </c>
      <c r="C26" s="158" t="s">
        <v>143</v>
      </c>
      <c r="D26" s="158"/>
      <c r="E26" s="126" t="s">
        <v>112</v>
      </c>
    </row>
    <row r="27" spans="1:5" ht="51" x14ac:dyDescent="0.2">
      <c r="A27" s="201"/>
      <c r="B27" s="156" t="s">
        <v>42</v>
      </c>
      <c r="C27" s="156" t="s">
        <v>144</v>
      </c>
      <c r="D27" s="156"/>
      <c r="E27" s="155" t="s">
        <v>114</v>
      </c>
    </row>
    <row r="28" spans="1:5" x14ac:dyDescent="0.2">
      <c r="A28" s="201"/>
      <c r="B28" s="156" t="s">
        <v>23</v>
      </c>
      <c r="C28" s="156" t="s">
        <v>130</v>
      </c>
      <c r="D28" s="156"/>
      <c r="E28" s="155" t="s">
        <v>113</v>
      </c>
    </row>
    <row r="29" spans="1:5" ht="51" x14ac:dyDescent="0.2">
      <c r="A29" s="201"/>
      <c r="B29" s="157" t="s">
        <v>28</v>
      </c>
      <c r="C29" s="157" t="s">
        <v>131</v>
      </c>
      <c r="D29" s="157"/>
      <c r="E29" s="125"/>
    </row>
    <row r="30" spans="1:5" ht="38.25" x14ac:dyDescent="0.2">
      <c r="A30" s="201"/>
      <c r="B30" s="159" t="s">
        <v>43</v>
      </c>
      <c r="C30" s="159" t="s">
        <v>59</v>
      </c>
      <c r="D30" s="159"/>
      <c r="E30" s="131"/>
    </row>
    <row r="31" spans="1:5" ht="38.25" x14ac:dyDescent="0.2">
      <c r="A31" s="201"/>
      <c r="B31" s="157" t="s">
        <v>24</v>
      </c>
      <c r="C31" s="157" t="s">
        <v>132</v>
      </c>
      <c r="D31" s="157" t="s">
        <v>49</v>
      </c>
      <c r="E31" s="125"/>
    </row>
    <row r="32" spans="1:5" x14ac:dyDescent="0.2">
      <c r="A32" s="201"/>
      <c r="B32" s="160" t="s">
        <v>25</v>
      </c>
      <c r="C32" s="160" t="s">
        <v>87</v>
      </c>
      <c r="D32" s="160" t="s">
        <v>49</v>
      </c>
      <c r="E32" s="134"/>
    </row>
    <row r="33" spans="1:5" ht="25.5" x14ac:dyDescent="0.2">
      <c r="A33" s="202"/>
      <c r="B33" s="159" t="s">
        <v>48</v>
      </c>
      <c r="C33" s="159" t="s">
        <v>133</v>
      </c>
      <c r="D33" s="159" t="s">
        <v>49</v>
      </c>
      <c r="E33" s="131"/>
    </row>
    <row r="34" spans="1:5" ht="25.5" x14ac:dyDescent="0.2">
      <c r="A34" s="119" t="s">
        <v>26</v>
      </c>
      <c r="B34" s="157" t="s">
        <v>29</v>
      </c>
      <c r="C34" s="157" t="s">
        <v>58</v>
      </c>
      <c r="D34" s="157" t="s">
        <v>55</v>
      </c>
      <c r="E34" s="125" t="s">
        <v>111</v>
      </c>
    </row>
    <row r="35" spans="1:5" ht="25.5" x14ac:dyDescent="0.2">
      <c r="A35" s="68" t="s">
        <v>27</v>
      </c>
      <c r="B35" s="161" t="s">
        <v>27</v>
      </c>
      <c r="C35" s="161" t="s">
        <v>97</v>
      </c>
      <c r="D35" s="161"/>
      <c r="E35" s="132" t="s">
        <v>104</v>
      </c>
    </row>
  </sheetData>
  <mergeCells count="8">
    <mergeCell ref="A17:A25"/>
    <mergeCell ref="A4:B4"/>
    <mergeCell ref="A1:B1"/>
    <mergeCell ref="A26:A33"/>
    <mergeCell ref="A2:B2"/>
    <mergeCell ref="A3:B3"/>
    <mergeCell ref="A9:A16"/>
    <mergeCell ref="A5:B5"/>
  </mergeCells>
  <hyperlinks>
    <hyperlink ref="E35" r:id="rId1"/>
    <hyperlink ref="E10" r:id="rId2"/>
    <hyperlink ref="E13" r:id="rId3"/>
    <hyperlink ref="E11" r:id="rId4"/>
    <hyperlink ref="E12" r:id="rId5"/>
    <hyperlink ref="E15" r:id="rId6"/>
    <hyperlink ref="E16" r:id="rId7"/>
    <hyperlink ref="E34" r:id="rId8"/>
    <hyperlink ref="E26" r:id="rId9"/>
    <hyperlink ref="E28" r:id="rId10"/>
    <hyperlink ref="E27" r:id="rId11"/>
    <hyperlink ref="E17" r:id="rId12"/>
    <hyperlink ref="E18" r:id="rId13"/>
    <hyperlink ref="E19" r:id="rId14"/>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24"/>
  <sheetViews>
    <sheetView tabSelected="1" zoomScaleNormal="100" zoomScaleSheetLayoutView="100" workbookViewId="0">
      <pane ySplit="4" topLeftCell="A5" activePane="bottomLeft" state="frozen"/>
      <selection pane="bottomLeft" activeCell="D3" sqref="D3:G3"/>
    </sheetView>
  </sheetViews>
  <sheetFormatPr defaultColWidth="10.7109375" defaultRowHeight="15.75" customHeight="1" x14ac:dyDescent="0.2"/>
  <cols>
    <col min="1" max="1" width="13.140625" style="99" customWidth="1"/>
    <col min="2" max="8" width="10.7109375" style="97"/>
    <col min="9" max="9" width="10.7109375" style="99"/>
    <col min="10" max="18" width="10.7109375" style="97"/>
    <col min="19" max="19" width="10.7109375" style="99"/>
    <col min="20" max="23" width="10.7109375" style="97"/>
    <col min="24" max="24" width="13" style="97" customWidth="1"/>
    <col min="25" max="27" width="10.7109375" style="97"/>
    <col min="28" max="28" width="16.7109375" style="167" customWidth="1"/>
    <col min="29" max="16384" width="10.7109375" style="97"/>
  </cols>
  <sheetData>
    <row r="1" spans="1:30" s="170" customFormat="1" ht="15.75" customHeight="1" x14ac:dyDescent="0.2">
      <c r="A1" s="168" t="s">
        <v>371</v>
      </c>
      <c r="B1" s="115"/>
      <c r="C1" s="115"/>
      <c r="D1" s="115"/>
      <c r="E1" s="115"/>
      <c r="F1" s="115"/>
      <c r="G1" s="115"/>
      <c r="I1" s="215" t="s">
        <v>226</v>
      </c>
      <c r="J1" s="215"/>
      <c r="K1" s="216" t="s">
        <v>221</v>
      </c>
      <c r="L1" s="216"/>
      <c r="M1" s="217" t="s">
        <v>222</v>
      </c>
      <c r="N1" s="217"/>
      <c r="O1" s="115"/>
      <c r="P1" s="115"/>
      <c r="Q1" s="115"/>
      <c r="R1" s="115"/>
      <c r="S1" s="169"/>
    </row>
    <row r="2" spans="1:30" s="170" customFormat="1" ht="17.45" customHeight="1" thickBot="1" x14ac:dyDescent="0.25">
      <c r="A2" s="168" t="s">
        <v>239</v>
      </c>
      <c r="B2" s="115"/>
      <c r="C2" s="115"/>
      <c r="D2" s="224" t="s">
        <v>372</v>
      </c>
      <c r="E2" s="115"/>
      <c r="F2" s="115"/>
      <c r="G2" s="115"/>
      <c r="I2" s="215"/>
      <c r="J2" s="215"/>
      <c r="K2" s="216"/>
      <c r="L2" s="216"/>
      <c r="M2" s="217"/>
      <c r="N2" s="217"/>
      <c r="O2" s="115"/>
      <c r="P2" s="115"/>
      <c r="Q2" s="115"/>
      <c r="R2" s="115"/>
      <c r="S2" s="169"/>
    </row>
    <row r="3" spans="1:30" s="98" customFormat="1" ht="23.45" customHeight="1" x14ac:dyDescent="0.2">
      <c r="A3" s="122"/>
      <c r="B3" s="122"/>
      <c r="C3" s="122"/>
      <c r="D3" s="211" t="s">
        <v>232</v>
      </c>
      <c r="E3" s="212"/>
      <c r="F3" s="212"/>
      <c r="G3" s="213"/>
      <c r="H3" s="121"/>
      <c r="I3" s="122"/>
      <c r="J3" s="121"/>
      <c r="K3" s="121"/>
      <c r="L3" s="121"/>
      <c r="M3" s="121"/>
      <c r="N3" s="121"/>
      <c r="O3" s="121"/>
      <c r="P3" s="121"/>
      <c r="Q3" s="121"/>
      <c r="R3" s="121"/>
      <c r="S3" s="122"/>
      <c r="T3" s="214"/>
      <c r="U3" s="214"/>
      <c r="V3" s="214"/>
      <c r="W3" s="121"/>
      <c r="X3" s="121"/>
      <c r="Y3" s="121"/>
      <c r="Z3" s="121"/>
      <c r="AA3" s="121"/>
      <c r="AB3" s="164"/>
    </row>
    <row r="4" spans="1:30" s="116" customFormat="1" ht="76.900000000000006" customHeight="1" x14ac:dyDescent="0.2">
      <c r="A4" s="127" t="s">
        <v>134</v>
      </c>
      <c r="B4" s="135" t="s">
        <v>3</v>
      </c>
      <c r="C4" s="135" t="s">
        <v>4</v>
      </c>
      <c r="D4" s="127" t="s">
        <v>5</v>
      </c>
      <c r="E4" s="127" t="s">
        <v>6</v>
      </c>
      <c r="F4" s="127" t="s">
        <v>197</v>
      </c>
      <c r="G4" s="127" t="s">
        <v>8</v>
      </c>
      <c r="H4" s="136" t="s">
        <v>9</v>
      </c>
      <c r="I4" s="137" t="s">
        <v>11</v>
      </c>
      <c r="J4" s="136" t="s">
        <v>13</v>
      </c>
      <c r="K4" s="127" t="s">
        <v>14</v>
      </c>
      <c r="L4" s="127" t="s">
        <v>16</v>
      </c>
      <c r="M4" s="136" t="s">
        <v>18</v>
      </c>
      <c r="N4" s="136" t="s">
        <v>45</v>
      </c>
      <c r="O4" s="127" t="s">
        <v>19</v>
      </c>
      <c r="P4" s="127" t="s">
        <v>46</v>
      </c>
      <c r="Q4" s="127" t="s">
        <v>20</v>
      </c>
      <c r="R4" s="127" t="s">
        <v>47</v>
      </c>
      <c r="S4" s="137" t="s">
        <v>22</v>
      </c>
      <c r="T4" s="127" t="s">
        <v>42</v>
      </c>
      <c r="U4" s="127" t="s">
        <v>23</v>
      </c>
      <c r="V4" s="120" t="s">
        <v>28</v>
      </c>
      <c r="W4" s="128" t="s">
        <v>43</v>
      </c>
      <c r="X4" s="120" t="s">
        <v>24</v>
      </c>
      <c r="Y4" s="133" t="s">
        <v>215</v>
      </c>
      <c r="Z4" s="128" t="s">
        <v>216</v>
      </c>
      <c r="AA4" s="120" t="s">
        <v>29</v>
      </c>
      <c r="AB4" s="163" t="s">
        <v>27</v>
      </c>
      <c r="AC4" s="129"/>
      <c r="AD4" s="129"/>
    </row>
    <row r="5" spans="1:30" s="145" customFormat="1" ht="13.5" customHeight="1" x14ac:dyDescent="0.2">
      <c r="A5" s="138" t="s">
        <v>251</v>
      </c>
      <c r="B5" s="140"/>
      <c r="C5" s="140" t="s">
        <v>244</v>
      </c>
      <c r="D5" s="141"/>
      <c r="E5" s="141"/>
      <c r="F5" s="141"/>
      <c r="G5" s="141" t="s">
        <v>187</v>
      </c>
      <c r="H5" s="172" t="s">
        <v>245</v>
      </c>
      <c r="I5" s="142" t="s">
        <v>246</v>
      </c>
      <c r="J5" s="140" t="s">
        <v>30</v>
      </c>
      <c r="K5" s="141"/>
      <c r="L5" s="141"/>
      <c r="M5" s="140" t="s">
        <v>190</v>
      </c>
      <c r="N5" s="140" t="s">
        <v>247</v>
      </c>
      <c r="O5" s="141"/>
      <c r="P5" s="141"/>
      <c r="Q5" s="141"/>
      <c r="R5" s="141"/>
      <c r="S5" s="142" t="s">
        <v>248</v>
      </c>
      <c r="T5" s="141">
        <v>1937.65</v>
      </c>
      <c r="U5" s="141" t="s">
        <v>249</v>
      </c>
      <c r="V5" s="140">
        <v>1730.86</v>
      </c>
      <c r="W5" s="139">
        <v>0</v>
      </c>
      <c r="X5" s="140"/>
      <c r="Y5" s="143"/>
      <c r="Z5" s="139">
        <v>1730.86</v>
      </c>
      <c r="AA5" s="140" t="s">
        <v>40</v>
      </c>
      <c r="AB5" s="165" t="s">
        <v>250</v>
      </c>
      <c r="AC5" s="144"/>
      <c r="AD5" s="144"/>
    </row>
    <row r="6" spans="1:30" s="145" customFormat="1" ht="25.5" x14ac:dyDescent="0.2">
      <c r="A6" s="138"/>
      <c r="B6" s="140"/>
      <c r="C6" s="140" t="s">
        <v>252</v>
      </c>
      <c r="D6" s="141"/>
      <c r="E6" s="141"/>
      <c r="F6" s="141"/>
      <c r="G6" s="141" t="s">
        <v>187</v>
      </c>
      <c r="H6" s="140" t="s">
        <v>259</v>
      </c>
      <c r="I6" s="142" t="s">
        <v>253</v>
      </c>
      <c r="J6" s="140" t="s">
        <v>30</v>
      </c>
      <c r="K6" s="141"/>
      <c r="L6" s="141"/>
      <c r="M6" s="140" t="s">
        <v>32</v>
      </c>
      <c r="N6" s="140" t="s">
        <v>254</v>
      </c>
      <c r="O6" s="141"/>
      <c r="P6" s="141"/>
      <c r="Q6" s="141"/>
      <c r="R6" s="141"/>
      <c r="S6" s="142" t="s">
        <v>255</v>
      </c>
      <c r="T6" s="141">
        <v>875</v>
      </c>
      <c r="U6" s="141" t="s">
        <v>256</v>
      </c>
      <c r="V6" s="140">
        <v>722.79</v>
      </c>
      <c r="W6" s="139">
        <v>0</v>
      </c>
      <c r="X6" s="140"/>
      <c r="Y6" s="143"/>
      <c r="Z6" s="139">
        <v>722.79</v>
      </c>
      <c r="AA6" s="140" t="s">
        <v>40</v>
      </c>
      <c r="AB6" s="165" t="s">
        <v>257</v>
      </c>
      <c r="AC6" s="144"/>
      <c r="AD6" s="144"/>
    </row>
    <row r="7" spans="1:30" s="145" customFormat="1" ht="15.75" customHeight="1" x14ac:dyDescent="0.2">
      <c r="A7" s="138" t="s">
        <v>261</v>
      </c>
      <c r="B7" s="140"/>
      <c r="C7" s="140" t="s">
        <v>258</v>
      </c>
      <c r="D7" s="141"/>
      <c r="E7" s="141"/>
      <c r="F7" s="141"/>
      <c r="G7" s="141"/>
      <c r="H7" s="172" t="s">
        <v>260</v>
      </c>
      <c r="I7" s="142" t="s">
        <v>261</v>
      </c>
      <c r="J7" s="140" t="s">
        <v>30</v>
      </c>
      <c r="K7" s="141"/>
      <c r="L7" s="141"/>
      <c r="M7" s="140" t="s">
        <v>190</v>
      </c>
      <c r="N7" s="140" t="s">
        <v>262</v>
      </c>
      <c r="O7" s="141"/>
      <c r="P7" s="141"/>
      <c r="Q7" s="141"/>
      <c r="R7" s="141"/>
      <c r="S7" s="142" t="s">
        <v>263</v>
      </c>
      <c r="T7" s="141">
        <v>2000</v>
      </c>
      <c r="U7" s="141" t="s">
        <v>37</v>
      </c>
      <c r="V7" s="140">
        <v>2000</v>
      </c>
      <c r="W7" s="139">
        <v>0</v>
      </c>
      <c r="X7" s="140"/>
      <c r="Y7" s="143"/>
      <c r="Z7" s="139">
        <v>2000</v>
      </c>
      <c r="AA7" s="140" t="s">
        <v>40</v>
      </c>
      <c r="AB7" s="165"/>
      <c r="AC7" s="144"/>
      <c r="AD7" s="144"/>
    </row>
    <row r="8" spans="1:30" s="145" customFormat="1" ht="15.75" customHeight="1" x14ac:dyDescent="0.2">
      <c r="A8" s="173" t="s">
        <v>360</v>
      </c>
      <c r="B8" s="174">
        <v>28271401</v>
      </c>
      <c r="C8" s="175" t="s">
        <v>361</v>
      </c>
      <c r="D8" s="176"/>
      <c r="E8" s="176"/>
      <c r="F8" s="176"/>
      <c r="G8" s="176"/>
      <c r="H8" s="180" t="s">
        <v>362</v>
      </c>
      <c r="I8" s="177" t="s">
        <v>363</v>
      </c>
      <c r="J8" s="175" t="s">
        <v>30</v>
      </c>
      <c r="K8" s="176"/>
      <c r="L8" s="176"/>
      <c r="M8" s="175" t="s">
        <v>192</v>
      </c>
      <c r="N8" s="181" t="s">
        <v>365</v>
      </c>
      <c r="O8" s="176" t="s">
        <v>192</v>
      </c>
      <c r="P8" s="124" t="s">
        <v>364</v>
      </c>
      <c r="Q8" s="176"/>
      <c r="R8" s="176"/>
      <c r="S8" s="126" t="s">
        <v>360</v>
      </c>
      <c r="T8" s="176">
        <v>0</v>
      </c>
      <c r="U8" s="176"/>
      <c r="V8" s="175">
        <v>0</v>
      </c>
      <c r="W8" s="174">
        <v>0</v>
      </c>
      <c r="X8" s="175" t="s">
        <v>154</v>
      </c>
      <c r="Y8" s="178"/>
      <c r="Z8" s="174">
        <v>0</v>
      </c>
      <c r="AA8" s="175" t="s">
        <v>40</v>
      </c>
      <c r="AB8" s="179"/>
      <c r="AC8" s="144"/>
      <c r="AD8" s="144"/>
    </row>
    <row r="9" spans="1:30" s="145" customFormat="1" ht="15.75" customHeight="1" x14ac:dyDescent="0.2">
      <c r="A9" s="138"/>
      <c r="B9" s="140"/>
      <c r="C9" s="140" t="s">
        <v>264</v>
      </c>
      <c r="D9" s="141"/>
      <c r="E9" s="141"/>
      <c r="F9" s="141"/>
      <c r="G9" s="141"/>
      <c r="H9" s="140" t="s">
        <v>265</v>
      </c>
      <c r="I9" s="142" t="s">
        <v>266</v>
      </c>
      <c r="J9" s="140" t="s">
        <v>30</v>
      </c>
      <c r="K9" s="141"/>
      <c r="L9" s="141"/>
      <c r="M9" s="140" t="s">
        <v>190</v>
      </c>
      <c r="N9" s="140" t="s">
        <v>267</v>
      </c>
      <c r="O9" s="141"/>
      <c r="P9" s="141"/>
      <c r="Q9" s="141"/>
      <c r="R9" s="141"/>
      <c r="S9" s="142" t="s">
        <v>268</v>
      </c>
      <c r="T9" s="141">
        <v>1250</v>
      </c>
      <c r="U9" s="141" t="s">
        <v>256</v>
      </c>
      <c r="V9" s="140">
        <v>1039.47</v>
      </c>
      <c r="W9" s="139">
        <v>0</v>
      </c>
      <c r="X9" s="140"/>
      <c r="Y9" s="143"/>
      <c r="Z9" s="139">
        <v>1039.47</v>
      </c>
      <c r="AA9" s="140" t="s">
        <v>40</v>
      </c>
      <c r="AB9" s="165" t="s">
        <v>269</v>
      </c>
      <c r="AC9" s="144"/>
      <c r="AD9" s="144"/>
    </row>
    <row r="10" spans="1:30" s="123" customFormat="1" ht="15.75" customHeight="1" x14ac:dyDescent="0.2">
      <c r="A10" s="130" t="s">
        <v>274</v>
      </c>
      <c r="B10" s="125"/>
      <c r="C10" s="125" t="s">
        <v>271</v>
      </c>
      <c r="D10" s="124"/>
      <c r="E10" s="124"/>
      <c r="F10" s="124"/>
      <c r="G10" s="124"/>
      <c r="H10" s="125" t="s">
        <v>270</v>
      </c>
      <c r="I10" s="126"/>
      <c r="J10" s="125" t="s">
        <v>30</v>
      </c>
      <c r="K10" s="124"/>
      <c r="L10" s="124"/>
      <c r="M10" s="125" t="s">
        <v>190</v>
      </c>
      <c r="N10" s="125" t="s">
        <v>272</v>
      </c>
      <c r="O10" s="124"/>
      <c r="P10" s="124"/>
      <c r="Q10" s="124"/>
      <c r="R10" s="124"/>
      <c r="S10" s="126" t="s">
        <v>273</v>
      </c>
      <c r="T10" s="124">
        <v>1200</v>
      </c>
      <c r="U10" s="124" t="s">
        <v>256</v>
      </c>
      <c r="V10" s="125">
        <v>969.47</v>
      </c>
      <c r="W10" s="131">
        <v>0</v>
      </c>
      <c r="X10" s="125"/>
      <c r="Y10" s="134"/>
      <c r="Z10" s="131">
        <v>969.47</v>
      </c>
      <c r="AA10" s="125" t="s">
        <v>40</v>
      </c>
      <c r="AB10" s="166"/>
      <c r="AC10" s="115"/>
      <c r="AD10" s="115"/>
    </row>
    <row r="11" spans="1:30" s="123" customFormat="1" ht="15.75" customHeight="1" x14ac:dyDescent="0.2">
      <c r="A11" s="130" t="s">
        <v>281</v>
      </c>
      <c r="B11" s="125"/>
      <c r="C11" s="125" t="s">
        <v>275</v>
      </c>
      <c r="D11" s="124"/>
      <c r="E11" s="124"/>
      <c r="F11" s="124"/>
      <c r="G11" s="124"/>
      <c r="H11" s="125" t="s">
        <v>277</v>
      </c>
      <c r="I11" s="126" t="s">
        <v>276</v>
      </c>
      <c r="J11" s="125" t="s">
        <v>30</v>
      </c>
      <c r="K11" s="124"/>
      <c r="L11" s="124"/>
      <c r="M11" s="125" t="s">
        <v>190</v>
      </c>
      <c r="N11" s="125" t="s">
        <v>278</v>
      </c>
      <c r="O11" s="124"/>
      <c r="P11" s="124"/>
      <c r="Q11" s="124"/>
      <c r="R11" s="124"/>
      <c r="S11" s="126" t="s">
        <v>279</v>
      </c>
      <c r="T11" s="124">
        <v>977.5</v>
      </c>
      <c r="U11" s="124" t="s">
        <v>256</v>
      </c>
      <c r="V11" s="125">
        <v>782.39</v>
      </c>
      <c r="W11" s="131">
        <v>0</v>
      </c>
      <c r="X11" s="125"/>
      <c r="Y11" s="134"/>
      <c r="Z11" s="131">
        <v>782.39</v>
      </c>
      <c r="AA11" s="125" t="s">
        <v>40</v>
      </c>
      <c r="AB11" s="166" t="s">
        <v>280</v>
      </c>
      <c r="AC11" s="115"/>
      <c r="AD11" s="115"/>
    </row>
    <row r="12" spans="1:30" s="123" customFormat="1" ht="15.75" customHeight="1" x14ac:dyDescent="0.2">
      <c r="A12" s="130" t="s">
        <v>288</v>
      </c>
      <c r="B12" s="125"/>
      <c r="C12" s="125" t="s">
        <v>282</v>
      </c>
      <c r="D12" s="124"/>
      <c r="E12" s="124"/>
      <c r="F12" s="124"/>
      <c r="G12" s="124"/>
      <c r="H12" s="125" t="s">
        <v>284</v>
      </c>
      <c r="I12" s="126" t="s">
        <v>283</v>
      </c>
      <c r="J12" s="125" t="s">
        <v>30</v>
      </c>
      <c r="K12" s="124"/>
      <c r="L12" s="124"/>
      <c r="M12" s="125" t="s">
        <v>190</v>
      </c>
      <c r="N12" s="125" t="s">
        <v>285</v>
      </c>
      <c r="O12" s="124"/>
      <c r="P12" s="124"/>
      <c r="Q12" s="124"/>
      <c r="R12" s="124"/>
      <c r="S12" s="126" t="s">
        <v>286</v>
      </c>
      <c r="T12" s="124">
        <v>977.5</v>
      </c>
      <c r="U12" s="124" t="s">
        <v>256</v>
      </c>
      <c r="V12" s="125">
        <v>778.4</v>
      </c>
      <c r="W12" s="131">
        <v>0</v>
      </c>
      <c r="X12" s="125"/>
      <c r="Y12" s="134"/>
      <c r="Z12" s="131">
        <v>778.4</v>
      </c>
      <c r="AA12" s="125" t="s">
        <v>40</v>
      </c>
      <c r="AB12" s="166" t="s">
        <v>287</v>
      </c>
      <c r="AC12" s="115"/>
      <c r="AD12" s="115"/>
    </row>
    <row r="13" spans="1:30" s="123" customFormat="1" ht="15.75" customHeight="1" x14ac:dyDescent="0.2">
      <c r="A13" s="130" t="s">
        <v>290</v>
      </c>
      <c r="B13" s="125"/>
      <c r="C13" s="125" t="s">
        <v>289</v>
      </c>
      <c r="D13" s="124"/>
      <c r="E13" s="124"/>
      <c r="F13" s="124"/>
      <c r="G13" s="124"/>
      <c r="H13" s="125" t="s">
        <v>292</v>
      </c>
      <c r="I13" s="126" t="s">
        <v>291</v>
      </c>
      <c r="J13" s="125" t="s">
        <v>30</v>
      </c>
      <c r="K13" s="124"/>
      <c r="L13" s="124"/>
      <c r="M13" s="125" t="s">
        <v>190</v>
      </c>
      <c r="N13" s="125" t="s">
        <v>293</v>
      </c>
      <c r="O13" s="124"/>
      <c r="P13" s="124"/>
      <c r="Q13" s="124"/>
      <c r="R13" s="124"/>
      <c r="S13" s="126" t="s">
        <v>294</v>
      </c>
      <c r="T13" s="124">
        <v>1722.35</v>
      </c>
      <c r="U13" s="124" t="s">
        <v>249</v>
      </c>
      <c r="V13" s="125">
        <v>2325.83</v>
      </c>
      <c r="W13" s="131">
        <v>0</v>
      </c>
      <c r="X13" s="125"/>
      <c r="Y13" s="134"/>
      <c r="Z13" s="131">
        <v>2325.83</v>
      </c>
      <c r="AA13" s="125" t="s">
        <v>40</v>
      </c>
      <c r="AB13" s="166" t="s">
        <v>295</v>
      </c>
      <c r="AC13" s="115"/>
      <c r="AD13" s="115"/>
    </row>
    <row r="14" spans="1:30" s="123" customFormat="1" ht="15.75" customHeight="1" x14ac:dyDescent="0.2">
      <c r="A14" s="130" t="s">
        <v>301</v>
      </c>
      <c r="B14" s="125"/>
      <c r="C14" s="125" t="s">
        <v>296</v>
      </c>
      <c r="D14" s="124"/>
      <c r="E14" s="124"/>
      <c r="F14" s="124"/>
      <c r="G14" s="124"/>
      <c r="H14" s="125" t="s">
        <v>298</v>
      </c>
      <c r="I14" s="126" t="s">
        <v>297</v>
      </c>
      <c r="J14" s="125" t="s">
        <v>30</v>
      </c>
      <c r="K14" s="124"/>
      <c r="L14" s="124"/>
      <c r="M14" s="125" t="s">
        <v>32</v>
      </c>
      <c r="N14" s="125" t="s">
        <v>299</v>
      </c>
      <c r="O14" s="124"/>
      <c r="P14" s="124"/>
      <c r="Q14" s="124"/>
      <c r="R14" s="124"/>
      <c r="S14" s="126" t="s">
        <v>300</v>
      </c>
      <c r="T14" s="124">
        <v>2160</v>
      </c>
      <c r="U14" s="124" t="s">
        <v>37</v>
      </c>
      <c r="V14" s="125">
        <v>2160</v>
      </c>
      <c r="W14" s="131">
        <v>0</v>
      </c>
      <c r="X14" s="125"/>
      <c r="Y14" s="134"/>
      <c r="Z14" s="131">
        <v>2160</v>
      </c>
      <c r="AA14" s="125" t="s">
        <v>40</v>
      </c>
      <c r="AB14" s="166"/>
      <c r="AC14" s="115"/>
      <c r="AD14" s="115"/>
    </row>
    <row r="15" spans="1:30" s="123" customFormat="1" ht="15.75" customHeight="1" x14ac:dyDescent="0.2">
      <c r="A15" s="130" t="s">
        <v>303</v>
      </c>
      <c r="B15" s="125"/>
      <c r="C15" s="125" t="s">
        <v>302</v>
      </c>
      <c r="D15" s="124"/>
      <c r="E15" s="124"/>
      <c r="F15" s="124"/>
      <c r="G15" s="124"/>
      <c r="H15" s="125" t="s">
        <v>304</v>
      </c>
      <c r="I15" s="126" t="s">
        <v>305</v>
      </c>
      <c r="J15" s="125" t="s">
        <v>30</v>
      </c>
      <c r="K15" s="124"/>
      <c r="L15" s="124"/>
      <c r="M15" s="125" t="s">
        <v>32</v>
      </c>
      <c r="N15" s="125" t="s">
        <v>306</v>
      </c>
      <c r="O15" s="124"/>
      <c r="P15" s="124"/>
      <c r="Q15" s="124"/>
      <c r="R15" s="124"/>
      <c r="S15" s="126" t="s">
        <v>307</v>
      </c>
      <c r="T15" s="124">
        <v>3139.71</v>
      </c>
      <c r="U15" s="124" t="s">
        <v>249</v>
      </c>
      <c r="V15" s="125">
        <v>3595.74</v>
      </c>
      <c r="W15" s="131">
        <v>1808.17</v>
      </c>
      <c r="X15" s="125"/>
      <c r="Y15" s="134"/>
      <c r="Z15" s="131">
        <v>5403.91</v>
      </c>
      <c r="AA15" s="125" t="s">
        <v>40</v>
      </c>
      <c r="AB15" s="166"/>
      <c r="AC15" s="115"/>
      <c r="AD15" s="115"/>
    </row>
    <row r="16" spans="1:30" s="123" customFormat="1" ht="15.75" customHeight="1" x14ac:dyDescent="0.2">
      <c r="A16" s="130" t="s">
        <v>309</v>
      </c>
      <c r="B16" s="125"/>
      <c r="C16" s="125" t="s">
        <v>308</v>
      </c>
      <c r="D16" s="124"/>
      <c r="E16" s="124"/>
      <c r="F16" s="124"/>
      <c r="G16" s="124"/>
      <c r="H16" s="125" t="s">
        <v>310</v>
      </c>
      <c r="I16" s="126" t="s">
        <v>311</v>
      </c>
      <c r="J16" s="125" t="s">
        <v>30</v>
      </c>
      <c r="K16" s="124"/>
      <c r="L16" s="124"/>
      <c r="M16" s="125" t="s">
        <v>210</v>
      </c>
      <c r="N16" s="125" t="s">
        <v>312</v>
      </c>
      <c r="O16" s="124"/>
      <c r="P16" s="124"/>
      <c r="Q16" s="124"/>
      <c r="R16" s="124"/>
      <c r="S16" s="126" t="s">
        <v>313</v>
      </c>
      <c r="T16" s="124">
        <v>1614.71</v>
      </c>
      <c r="U16" s="124" t="s">
        <v>249</v>
      </c>
      <c r="V16" s="125">
        <v>1772.64</v>
      </c>
      <c r="W16" s="131">
        <v>0</v>
      </c>
      <c r="X16" s="125"/>
      <c r="Y16" s="134"/>
      <c r="Z16" s="131">
        <v>1772.64</v>
      </c>
      <c r="AA16" s="125" t="s">
        <v>40</v>
      </c>
      <c r="AB16" s="166" t="s">
        <v>314</v>
      </c>
      <c r="AC16" s="115"/>
      <c r="AD16" s="115"/>
    </row>
    <row r="17" spans="1:30" s="123" customFormat="1" ht="15.75" customHeight="1" x14ac:dyDescent="0.2">
      <c r="A17" s="130" t="s">
        <v>320</v>
      </c>
      <c r="B17" s="125"/>
      <c r="C17" s="125"/>
      <c r="D17" s="124" t="s">
        <v>318</v>
      </c>
      <c r="E17" s="124" t="s">
        <v>315</v>
      </c>
      <c r="F17" s="124" t="s">
        <v>319</v>
      </c>
      <c r="G17" s="124" t="s">
        <v>187</v>
      </c>
      <c r="H17" s="125" t="s">
        <v>316</v>
      </c>
      <c r="I17" s="126" t="s">
        <v>317</v>
      </c>
      <c r="J17" s="125" t="s">
        <v>30</v>
      </c>
      <c r="K17" s="124"/>
      <c r="L17" s="124"/>
      <c r="M17" s="125" t="s">
        <v>32</v>
      </c>
      <c r="N17" s="125" t="s">
        <v>254</v>
      </c>
      <c r="O17" s="124"/>
      <c r="P17" s="124"/>
      <c r="Q17" s="124"/>
      <c r="R17" s="124"/>
      <c r="S17" s="126" t="s">
        <v>320</v>
      </c>
      <c r="T17" s="124">
        <v>1840</v>
      </c>
      <c r="U17" s="124" t="s">
        <v>37</v>
      </c>
      <c r="V17" s="125">
        <v>1840</v>
      </c>
      <c r="W17" s="131">
        <v>0</v>
      </c>
      <c r="X17" s="125"/>
      <c r="Y17" s="134"/>
      <c r="Z17" s="131">
        <v>1840</v>
      </c>
      <c r="AA17" s="125" t="s">
        <v>321</v>
      </c>
      <c r="AB17" s="166"/>
      <c r="AC17" s="115"/>
      <c r="AD17" s="115"/>
    </row>
    <row r="18" spans="1:30" s="123" customFormat="1" ht="15.75" customHeight="1" x14ac:dyDescent="0.2">
      <c r="A18" s="130" t="s">
        <v>323</v>
      </c>
      <c r="B18" s="125"/>
      <c r="C18" s="125" t="s">
        <v>322</v>
      </c>
      <c r="D18" s="124"/>
      <c r="E18" s="124"/>
      <c r="F18" s="124"/>
      <c r="G18" s="124"/>
      <c r="H18" s="125" t="s">
        <v>324</v>
      </c>
      <c r="I18" s="126" t="s">
        <v>313</v>
      </c>
      <c r="J18" s="125" t="s">
        <v>30</v>
      </c>
      <c r="K18" s="124"/>
      <c r="L18" s="124"/>
      <c r="M18" s="125" t="s">
        <v>190</v>
      </c>
      <c r="N18" s="125" t="s">
        <v>325</v>
      </c>
      <c r="O18" s="124"/>
      <c r="P18" s="124"/>
      <c r="Q18" s="124"/>
      <c r="R18" s="124"/>
      <c r="S18" s="126" t="s">
        <v>326</v>
      </c>
      <c r="T18" s="124">
        <v>2870.59</v>
      </c>
      <c r="U18" s="124" t="s">
        <v>249</v>
      </c>
      <c r="V18" s="125">
        <v>3164.39</v>
      </c>
      <c r="W18" s="131">
        <v>0</v>
      </c>
      <c r="X18" s="125"/>
      <c r="Y18" s="134"/>
      <c r="Z18" s="131">
        <v>3164.39</v>
      </c>
      <c r="AA18" s="125" t="s">
        <v>40</v>
      </c>
      <c r="AB18" s="166" t="s">
        <v>327</v>
      </c>
      <c r="AC18" s="115"/>
      <c r="AD18" s="115"/>
    </row>
    <row r="19" spans="1:30" s="123" customFormat="1" ht="15.75" customHeight="1" x14ac:dyDescent="0.2">
      <c r="A19" s="130" t="s">
        <v>329</v>
      </c>
      <c r="B19" s="125"/>
      <c r="C19" s="125" t="s">
        <v>328</v>
      </c>
      <c r="D19" s="124"/>
      <c r="E19" s="124"/>
      <c r="F19" s="124"/>
      <c r="G19" s="124"/>
      <c r="H19" s="125" t="s">
        <v>330</v>
      </c>
      <c r="I19" s="126" t="s">
        <v>331</v>
      </c>
      <c r="J19" s="125" t="s">
        <v>30</v>
      </c>
      <c r="K19" s="124"/>
      <c r="L19" s="124"/>
      <c r="M19" s="125" t="s">
        <v>190</v>
      </c>
      <c r="N19" s="125" t="s">
        <v>332</v>
      </c>
      <c r="O19" s="124"/>
      <c r="P19" s="124"/>
      <c r="Q19" s="124"/>
      <c r="R19" s="124"/>
      <c r="S19" s="126" t="s">
        <v>333</v>
      </c>
      <c r="T19" s="124">
        <v>2960.29</v>
      </c>
      <c r="U19" s="124" t="s">
        <v>249</v>
      </c>
      <c r="V19" s="125">
        <v>3255.54</v>
      </c>
      <c r="W19" s="131"/>
      <c r="X19" s="125"/>
      <c r="Y19" s="134"/>
      <c r="Z19" s="131">
        <v>3255.54</v>
      </c>
      <c r="AA19" s="125" t="s">
        <v>40</v>
      </c>
      <c r="AB19" s="166" t="s">
        <v>334</v>
      </c>
      <c r="AC19" s="115"/>
      <c r="AD19" s="115"/>
    </row>
    <row r="20" spans="1:30" s="123" customFormat="1" ht="15.75" customHeight="1" x14ac:dyDescent="0.2">
      <c r="A20" s="130" t="s">
        <v>337</v>
      </c>
      <c r="B20" s="125"/>
      <c r="C20" s="125" t="s">
        <v>336</v>
      </c>
      <c r="D20" s="124"/>
      <c r="E20" s="124"/>
      <c r="F20" s="124"/>
      <c r="G20" s="124"/>
      <c r="H20" s="125" t="s">
        <v>335</v>
      </c>
      <c r="I20" s="126" t="s">
        <v>338</v>
      </c>
      <c r="J20" s="125" t="s">
        <v>30</v>
      </c>
      <c r="K20" s="124"/>
      <c r="L20" s="124"/>
      <c r="M20" s="125" t="s">
        <v>32</v>
      </c>
      <c r="N20" s="125" t="s">
        <v>339</v>
      </c>
      <c r="O20" s="124"/>
      <c r="P20" s="124"/>
      <c r="Q20" s="124"/>
      <c r="R20" s="124"/>
      <c r="S20" s="126" t="s">
        <v>340</v>
      </c>
      <c r="T20" s="124">
        <v>1200</v>
      </c>
      <c r="U20" s="124" t="s">
        <v>341</v>
      </c>
      <c r="V20" s="125">
        <v>935.72</v>
      </c>
      <c r="W20" s="131">
        <v>0</v>
      </c>
      <c r="X20" s="125"/>
      <c r="Y20" s="134"/>
      <c r="Z20" s="131">
        <v>935.72</v>
      </c>
      <c r="AA20" s="125" t="s">
        <v>40</v>
      </c>
      <c r="AB20" s="166" t="s">
        <v>342</v>
      </c>
      <c r="AC20" s="115"/>
      <c r="AD20" s="115"/>
    </row>
    <row r="21" spans="1:30" s="123" customFormat="1" ht="15.75" customHeight="1" x14ac:dyDescent="0.2">
      <c r="A21" s="130" t="s">
        <v>352</v>
      </c>
      <c r="B21" s="125"/>
      <c r="C21" s="125" t="s">
        <v>343</v>
      </c>
      <c r="D21" s="124"/>
      <c r="E21" s="124"/>
      <c r="F21" s="124"/>
      <c r="G21" s="124"/>
      <c r="H21" s="125" t="s">
        <v>344</v>
      </c>
      <c r="I21" s="126" t="s">
        <v>345</v>
      </c>
      <c r="J21" s="125" t="s">
        <v>30</v>
      </c>
      <c r="K21" s="124"/>
      <c r="L21" s="124"/>
      <c r="M21" s="125" t="s">
        <v>190</v>
      </c>
      <c r="N21" s="125" t="s">
        <v>332</v>
      </c>
      <c r="O21" s="124"/>
      <c r="P21" s="124"/>
      <c r="Q21" s="124"/>
      <c r="R21" s="124"/>
      <c r="S21" s="126" t="s">
        <v>346</v>
      </c>
      <c r="T21" s="124">
        <v>3579.07</v>
      </c>
      <c r="U21" s="124" t="s">
        <v>249</v>
      </c>
      <c r="V21" s="125">
        <v>3889.54</v>
      </c>
      <c r="W21" s="131">
        <v>0</v>
      </c>
      <c r="X21" s="125"/>
      <c r="Y21" s="134"/>
      <c r="Z21" s="131">
        <v>3889.54</v>
      </c>
      <c r="AA21" s="125" t="s">
        <v>40</v>
      </c>
      <c r="AB21" s="166" t="s">
        <v>347</v>
      </c>
      <c r="AC21" s="115"/>
      <c r="AD21" s="115"/>
    </row>
    <row r="22" spans="1:30" s="123" customFormat="1" ht="15.75" customHeight="1" x14ac:dyDescent="0.2">
      <c r="A22" s="130" t="s">
        <v>353</v>
      </c>
      <c r="B22" s="125"/>
      <c r="C22" s="125" t="s">
        <v>348</v>
      </c>
      <c r="D22" s="124"/>
      <c r="E22" s="124"/>
      <c r="F22" s="124"/>
      <c r="G22" s="124"/>
      <c r="H22" s="125" t="s">
        <v>349</v>
      </c>
      <c r="I22" s="126" t="s">
        <v>345</v>
      </c>
      <c r="J22" s="125" t="s">
        <v>30</v>
      </c>
      <c r="K22" s="124"/>
      <c r="L22" s="124"/>
      <c r="M22" s="125" t="s">
        <v>190</v>
      </c>
      <c r="N22" s="125" t="s">
        <v>332</v>
      </c>
      <c r="O22" s="124"/>
      <c r="P22" s="124"/>
      <c r="Q22" s="124"/>
      <c r="R22" s="124"/>
      <c r="S22" s="126" t="s">
        <v>345</v>
      </c>
      <c r="T22" s="124">
        <v>2916.28</v>
      </c>
      <c r="U22" s="124" t="s">
        <v>249</v>
      </c>
      <c r="V22" s="125">
        <v>3205.95</v>
      </c>
      <c r="W22" s="131">
        <v>0</v>
      </c>
      <c r="X22" s="125"/>
      <c r="Y22" s="134"/>
      <c r="Z22" s="131">
        <v>3205.95</v>
      </c>
      <c r="AA22" s="125" t="s">
        <v>40</v>
      </c>
      <c r="AB22" s="166" t="s">
        <v>358</v>
      </c>
      <c r="AC22" s="115"/>
      <c r="AD22" s="115"/>
    </row>
    <row r="23" spans="1:30" s="123" customFormat="1" ht="12.6" customHeight="1" x14ac:dyDescent="0.2">
      <c r="A23" s="130" t="s">
        <v>351</v>
      </c>
      <c r="B23" s="125"/>
      <c r="C23" s="125" t="s">
        <v>350</v>
      </c>
      <c r="D23" s="124"/>
      <c r="E23" s="124"/>
      <c r="F23" s="124"/>
      <c r="G23" s="124"/>
      <c r="H23" s="125" t="s">
        <v>354</v>
      </c>
      <c r="I23" s="126" t="s">
        <v>355</v>
      </c>
      <c r="J23" s="125" t="s">
        <v>30</v>
      </c>
      <c r="K23" s="124"/>
      <c r="L23" s="124"/>
      <c r="M23" s="125" t="s">
        <v>192</v>
      </c>
      <c r="N23" s="125" t="s">
        <v>356</v>
      </c>
      <c r="O23" s="124"/>
      <c r="P23" s="124"/>
      <c r="Q23" s="124"/>
      <c r="R23" s="124"/>
      <c r="S23" s="126" t="s">
        <v>357</v>
      </c>
      <c r="T23" s="124">
        <v>2739.54</v>
      </c>
      <c r="U23" s="124" t="s">
        <v>249</v>
      </c>
      <c r="V23" s="125">
        <v>2962.65</v>
      </c>
      <c r="W23" s="131">
        <v>0</v>
      </c>
      <c r="X23" s="125"/>
      <c r="Y23" s="134"/>
      <c r="Z23" s="131">
        <v>2962.65</v>
      </c>
      <c r="AA23" s="125" t="s">
        <v>40</v>
      </c>
      <c r="AB23" s="166" t="s">
        <v>359</v>
      </c>
      <c r="AC23" s="115"/>
      <c r="AD23" s="115"/>
    </row>
    <row r="24" spans="1:30" s="106" customFormat="1" ht="15.75" customHeight="1" x14ac:dyDescent="0.2">
      <c r="A24" s="130" t="s">
        <v>367</v>
      </c>
      <c r="B24" s="131"/>
      <c r="C24" s="182" t="s">
        <v>366</v>
      </c>
      <c r="D24" s="124"/>
      <c r="E24" s="124"/>
      <c r="F24" s="124"/>
      <c r="G24" s="124"/>
      <c r="H24" s="125" t="s">
        <v>368</v>
      </c>
      <c r="I24" s="126" t="s">
        <v>369</v>
      </c>
      <c r="J24" s="125" t="s">
        <v>30</v>
      </c>
      <c r="K24" s="124"/>
      <c r="L24" s="124"/>
      <c r="M24" s="125" t="s">
        <v>190</v>
      </c>
      <c r="N24" s="181" t="s">
        <v>267</v>
      </c>
      <c r="O24" s="124"/>
      <c r="P24" s="124"/>
      <c r="Q24" s="124"/>
      <c r="R24" s="124"/>
      <c r="S24" s="126" t="s">
        <v>367</v>
      </c>
      <c r="T24" s="124">
        <v>0</v>
      </c>
      <c r="U24" s="124"/>
      <c r="V24" s="125">
        <v>0</v>
      </c>
      <c r="W24" s="131">
        <v>0</v>
      </c>
      <c r="X24" s="125" t="s">
        <v>154</v>
      </c>
      <c r="Y24" s="134"/>
      <c r="Z24" s="131">
        <v>0</v>
      </c>
      <c r="AA24" s="125" t="s">
        <v>40</v>
      </c>
      <c r="AB24" s="166"/>
    </row>
  </sheetData>
  <mergeCells count="5">
    <mergeCell ref="D3:G3"/>
    <mergeCell ref="T3:V3"/>
    <mergeCell ref="I1:J2"/>
    <mergeCell ref="K1:L2"/>
    <mergeCell ref="M1:N2"/>
  </mergeCells>
  <dataValidations count="2">
    <dataValidation type="decimal" operator="lessThanOrEqual" allowBlank="1" showInputMessage="1" showErrorMessage="1" errorTitle="Value must be a number" error="Value must be a number.  If unknown, leave blank." sqref="T5:T24 V5:W24 Y5:Z24">
      <formula1>9999999</formula1>
    </dataValidation>
    <dataValidation type="list" allowBlank="1" showErrorMessage="1" errorTitle="Invalid entry" error="Please select from the drop-down list" sqref="AA5:AA24">
      <formula1>"CC BY,CC BY-SA,CC BY-NC,CC BY-ND,CC BY-NC-ND,CC0,Unknown"</formula1>
    </dataValidation>
  </dataValidations>
  <hyperlinks>
    <hyperlink ref="D2" r:id="rId1"/>
  </hyperlinks>
  <pageMargins left="0.70866141732283472" right="0.70866141732283472" top="0.74803149606299213" bottom="0.74803149606299213" header="0.31496062992125984" footer="0.31496062992125984"/>
  <pageSetup paperSize="8" fitToWidth="0" orientation="landscape" cellComments="asDisplayed" r:id="rId2"/>
  <colBreaks count="3" manualBreakCount="3">
    <brk id="9" min="2" max="28" man="1"/>
    <brk id="19" min="2" max="28" man="1"/>
    <brk id="28" max="1048575" man="1"/>
  </colBreaks>
  <legacyDrawing r:id="rId3"/>
  <tableParts count="1">
    <tablePart r:id="rId4"/>
  </tableParts>
  <extLst>
    <ext xmlns:x14="http://schemas.microsoft.com/office/spreadsheetml/2009/9/main" uri="{CCE6A557-97BC-4b89-ADB6-D9C93CAAB3DF}">
      <x14:dataValidations xmlns:xm="http://schemas.microsoft.com/office/excel/2006/main" count="4">
        <x14:dataValidation type="list" allowBlank="1" showErrorMessage="1" errorTitle="Invalid entry" error="Please pick a value from the drop-down list.">
          <x14:formula1>
            <xm:f>'Constrained values'!$A$2:$A$19</xm:f>
          </x14:formula1>
          <xm:sqref>G5:G24</xm:sqref>
        </x14:dataValidation>
        <x14:dataValidation type="list" allowBlank="1" showErrorMessage="1" errorTitle="Invalid entry" error="Please pick a value from the drop-down list.">
          <x14:formula1>
            <xm:f>'Constrained values'!$E$2:$E$19</xm:f>
          </x14:formula1>
          <xm:sqref>M5:M24 Q5:Q24 O5:O24</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14:formula1>
            <xm:f>'Constrained values'!$G$2:$G$17</xm:f>
          </x14:formula1>
          <xm:sqref>X5:X24</xm:sqref>
        </x14:dataValidation>
        <x14:dataValidation type="list" allowBlank="1" showErrorMessage="1" errorTitle="Invalid entry" error="Please pick a value from the drop-down_x000a_ list.">
          <x14:formula1>
            <xm:f>'Constrained values'!$C$2:$C$6</xm:f>
          </x14:formula1>
          <xm:sqref>J5:L24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zoomScale="90" zoomScaleNormal="90" workbookViewId="0">
      <selection activeCell="L3" sqref="L3"/>
    </sheetView>
  </sheetViews>
  <sheetFormatPr defaultColWidth="20.7109375" defaultRowHeight="12.75" x14ac:dyDescent="0.2"/>
  <cols>
    <col min="1" max="1" width="20.7109375" style="108"/>
    <col min="2" max="4" width="20.7109375" style="100"/>
    <col min="5" max="10" width="20.7109375" style="102"/>
    <col min="11" max="11" width="20.7109375" style="101"/>
    <col min="12" max="16384" width="20.7109375" style="103"/>
  </cols>
  <sheetData>
    <row r="1" spans="1:12" ht="156.6" customHeight="1" thickBot="1" x14ac:dyDescent="0.25">
      <c r="A1" s="108" t="s">
        <v>203</v>
      </c>
      <c r="B1" s="114" t="s">
        <v>223</v>
      </c>
      <c r="C1" s="114" t="s">
        <v>224</v>
      </c>
      <c r="D1" s="114" t="s">
        <v>225</v>
      </c>
      <c r="E1" s="113" t="s">
        <v>217</v>
      </c>
      <c r="F1" s="101" t="s">
        <v>218</v>
      </c>
      <c r="G1" s="101" t="s">
        <v>219</v>
      </c>
      <c r="H1" s="101" t="s">
        <v>220</v>
      </c>
      <c r="I1" s="101" t="s">
        <v>212</v>
      </c>
      <c r="J1" s="101" t="s">
        <v>213</v>
      </c>
      <c r="K1" s="101" t="s">
        <v>214</v>
      </c>
    </row>
    <row r="2" spans="1:12" s="105" customFormat="1" ht="39" thickBot="1" x14ac:dyDescent="0.25">
      <c r="A2" s="107" t="s">
        <v>24</v>
      </c>
      <c r="B2" s="146" t="s">
        <v>204</v>
      </c>
      <c r="C2" s="147" t="s">
        <v>205</v>
      </c>
      <c r="D2" s="148" t="s">
        <v>206</v>
      </c>
      <c r="E2" s="107" t="s">
        <v>159</v>
      </c>
      <c r="F2" s="107" t="s">
        <v>200</v>
      </c>
      <c r="G2" s="107" t="s">
        <v>202</v>
      </c>
      <c r="H2" s="107" t="s">
        <v>201</v>
      </c>
      <c r="I2" s="107" t="s">
        <v>207</v>
      </c>
      <c r="J2" s="107" t="s">
        <v>208</v>
      </c>
      <c r="K2" s="107" t="s">
        <v>209</v>
      </c>
      <c r="L2" s="104"/>
    </row>
    <row r="3" spans="1:12" x14ac:dyDescent="0.2">
      <c r="A3" s="109" t="str">
        <f t="array" ref="A3">IFERROR(INDEX(apc[Discounts, memberships &amp; pre-payment agreements], MATCH(0,IF(ISBLANK(apc[Discounts, memberships &amp; pre-payment agreements]),1,COUNTIF($A$2:A2, apc[Discounts, memberships &amp; pre-payment agreements])), 0)),"")</f>
        <v>Springer Compact</v>
      </c>
      <c r="B3" s="149">
        <v>33565</v>
      </c>
      <c r="C3" s="150">
        <v>0</v>
      </c>
      <c r="D3" s="151">
        <v>0</v>
      </c>
      <c r="E3" s="117">
        <f>IF($A3="","", COUNTIF(apc[Discounts, memberships &amp; pre-payment agreements], A3))</f>
        <v>2</v>
      </c>
      <c r="F3" s="117">
        <f>IF($A3="","", SUMIF(apc[Discounts, memberships &amp; pre-payment agreements], $A3, apc[APC paid (£) including VAT if charged]))</f>
        <v>0</v>
      </c>
      <c r="G3" s="117">
        <f>IF($A3="","", SUMIF(apc[Discounts, memberships &amp; pre-payment agreements], $A3, apc[Amount of APC charged to COAF grant (including VAT if charged) in £] ))</f>
        <v>0</v>
      </c>
      <c r="H3" s="117">
        <f>IF($A3="","", SUMIF(apc[Discounts, memberships &amp; pre-payment agreements], $A3, apc[Amount of APC charged to RCUK OA fund (including VAT if charged) in £]))</f>
        <v>0</v>
      </c>
      <c r="I3" s="118">
        <f t="shared" ref="I3" si="0">IFERROR(C3+G3, "")</f>
        <v>0</v>
      </c>
      <c r="J3" s="118">
        <f>IFERROR(D3+H3, "")</f>
        <v>0</v>
      </c>
      <c r="K3" s="117">
        <f>IFERROR(B3+F3,"")</f>
        <v>33565</v>
      </c>
    </row>
    <row r="4" spans="1:12" x14ac:dyDescent="0.2">
      <c r="A4" s="109" t="str">
        <f t="array" ref="A4">IFERROR(INDEX(apc[Discounts, memberships &amp; pre-payment agreements], MATCH(0,IF(ISBLANK(apc[Discounts, memberships &amp; pre-payment agreements]),1,COUNTIF($A$2:A3, apc[Discounts, memberships &amp; pre-payment agreements])), 0)),"")</f>
        <v/>
      </c>
      <c r="B4" s="110"/>
      <c r="C4" s="111"/>
      <c r="D4" s="112"/>
      <c r="E4" s="117" t="str">
        <f>IF($A4="","", COUNTIF(apc[Discounts, memberships &amp; pre-payment agreements], A4))</f>
        <v/>
      </c>
      <c r="F4" s="117" t="str">
        <f>IF($A4="","", SUMIF(apc[Discounts, memberships &amp; pre-payment agreements], $A4, apc[APC paid (£) including VAT if charged]))</f>
        <v/>
      </c>
      <c r="G4" s="117" t="str">
        <f>IF($A4="","", SUMIF(apc[Discounts, memberships &amp; pre-payment agreements], $A4, apc[Amount of APC charged to COAF grant (including VAT if charged) in £] ))</f>
        <v/>
      </c>
      <c r="H4" s="117" t="str">
        <f>IF($A4="","", SUMIF(apc[Discounts, memberships &amp; pre-payment agreements], $A4, apc[Amount of APC charged to RCUK OA fund (including VAT if charged) in £]))</f>
        <v/>
      </c>
      <c r="I4" s="118" t="str">
        <f t="shared" ref="I4:I50" si="1">IFERROR(C4+G4, "")</f>
        <v/>
      </c>
      <c r="J4" s="118" t="str">
        <f t="shared" ref="J4:J50" si="2">IFERROR(D4+H4, "")</f>
        <v/>
      </c>
      <c r="K4" s="117" t="str">
        <f t="shared" ref="K4:K50" si="3">IFERROR(B4+F4,"")</f>
        <v/>
      </c>
    </row>
    <row r="5" spans="1:12" x14ac:dyDescent="0.2">
      <c r="A5" s="109" t="str">
        <f t="array" ref="A5">IFERROR(INDEX(apc[Discounts, memberships &amp; pre-payment agreements], MATCH(0,IF(ISBLANK(apc[Discounts, memberships &amp; pre-payment agreements]),1,COUNTIF($A$2:A4, apc[Discounts, memberships &amp; pre-payment agreements])), 0)),"")</f>
        <v/>
      </c>
      <c r="B5" s="110"/>
      <c r="C5" s="111"/>
      <c r="D5" s="112"/>
      <c r="E5" s="117" t="str">
        <f>IF($A5="","", COUNTIF(apc[Discounts, memberships &amp; pre-payment agreements], A5))</f>
        <v/>
      </c>
      <c r="F5" s="117" t="str">
        <f>IF($A5="","", SUMIF(apc[Discounts, memberships &amp; pre-payment agreements], $A5, apc[APC paid (£) including VAT if charged]))</f>
        <v/>
      </c>
      <c r="G5" s="117" t="str">
        <f>IF($A5="","", SUMIF(apc[Discounts, memberships &amp; pre-payment agreements], $A5, apc[Amount of APC charged to COAF grant (including VAT if charged) in £] ))</f>
        <v/>
      </c>
      <c r="H5" s="117" t="str">
        <f>IF($A5="","", SUMIF(apc[Discounts, memberships &amp; pre-payment agreements], $A5, apc[Amount of APC charged to RCUK OA fund (including VAT if charged) in £]))</f>
        <v/>
      </c>
      <c r="I5" s="118" t="str">
        <f t="shared" si="1"/>
        <v/>
      </c>
      <c r="J5" s="118" t="str">
        <f t="shared" si="2"/>
        <v/>
      </c>
      <c r="K5" s="117" t="str">
        <f t="shared" si="3"/>
        <v/>
      </c>
    </row>
    <row r="6" spans="1:12" x14ac:dyDescent="0.2">
      <c r="A6" s="109" t="str">
        <f t="array" ref="A6">IFERROR(INDEX(apc[Discounts, memberships &amp; pre-payment agreements], MATCH(0,IF(ISBLANK(apc[Discounts, memberships &amp; pre-payment agreements]),1,COUNTIF($A$2:A5, apc[Discounts, memberships &amp; pre-payment agreements])), 0)),"")</f>
        <v/>
      </c>
      <c r="B6" s="110"/>
      <c r="C6" s="111"/>
      <c r="D6" s="112"/>
      <c r="E6" s="117" t="str">
        <f>IF($A6="","", COUNTIF(apc[Discounts, memberships &amp; pre-payment agreements], A6))</f>
        <v/>
      </c>
      <c r="F6" s="117" t="str">
        <f>IF($A6="","", SUMIF(apc[Discounts, memberships &amp; pre-payment agreements], $A6, apc[APC paid (£) including VAT if charged]))</f>
        <v/>
      </c>
      <c r="G6" s="117" t="str">
        <f>IF($A6="","", SUMIF(apc[Discounts, memberships &amp; pre-payment agreements], $A6, apc[Amount of APC charged to COAF grant (including VAT if charged) in £] ))</f>
        <v/>
      </c>
      <c r="H6" s="117" t="str">
        <f>IF($A6="","", SUMIF(apc[Discounts, memberships &amp; pre-payment agreements], $A6, apc[Amount of APC charged to RCUK OA fund (including VAT if charged) in £]))</f>
        <v/>
      </c>
      <c r="I6" s="118" t="str">
        <f t="shared" si="1"/>
        <v/>
      </c>
      <c r="J6" s="118" t="str">
        <f t="shared" si="2"/>
        <v/>
      </c>
      <c r="K6" s="117" t="str">
        <f t="shared" si="3"/>
        <v/>
      </c>
    </row>
    <row r="7" spans="1:12" x14ac:dyDescent="0.2">
      <c r="A7" s="109" t="str">
        <f t="array" ref="A7">IFERROR(INDEX(apc[Discounts, memberships &amp; pre-payment agreements], MATCH(0,IF(ISBLANK(apc[Discounts, memberships &amp; pre-payment agreements]),1,COUNTIF($A$2:A6, apc[Discounts, memberships &amp; pre-payment agreements])), 0)),"")</f>
        <v/>
      </c>
      <c r="B7" s="110"/>
      <c r="C7" s="111"/>
      <c r="D7" s="112"/>
      <c r="E7" s="117" t="str">
        <f>IF($A7="","", COUNTIF(apc[Discounts, memberships &amp; pre-payment agreements], A7))</f>
        <v/>
      </c>
      <c r="F7" s="117" t="str">
        <f>IF($A7="","", SUMIF(apc[Discounts, memberships &amp; pre-payment agreements], $A7, apc[APC paid (£) including VAT if charged]))</f>
        <v/>
      </c>
      <c r="G7" s="117" t="str">
        <f>IF($A7="","", SUMIF(apc[Discounts, memberships &amp; pre-payment agreements], $A7, apc[Amount of APC charged to COAF grant (including VAT if charged) in £] ))</f>
        <v/>
      </c>
      <c r="H7" s="117" t="str">
        <f>IF($A7="","", SUMIF(apc[Discounts, memberships &amp; pre-payment agreements], $A7, apc[Amount of APC charged to RCUK OA fund (including VAT if charged) in £]))</f>
        <v/>
      </c>
      <c r="I7" s="118" t="str">
        <f t="shared" si="1"/>
        <v/>
      </c>
      <c r="J7" s="118" t="str">
        <f t="shared" si="2"/>
        <v/>
      </c>
      <c r="K7" s="117" t="str">
        <f t="shared" si="3"/>
        <v/>
      </c>
    </row>
    <row r="8" spans="1:12" x14ac:dyDescent="0.2">
      <c r="A8" s="109" t="str">
        <f t="array" ref="A8">IFERROR(INDEX(apc[Discounts, memberships &amp; pre-payment agreements], MATCH(0,IF(ISBLANK(apc[Discounts, memberships &amp; pre-payment agreements]),1,COUNTIF($A$2:A7, apc[Discounts, memberships &amp; pre-payment agreements])), 0)),"")</f>
        <v/>
      </c>
      <c r="B8" s="110"/>
      <c r="C8" s="111"/>
      <c r="D8" s="112"/>
      <c r="E8" s="117" t="str">
        <f>IF($A8="","", COUNTIF(apc[Discounts, memberships &amp; pre-payment agreements], A8))</f>
        <v/>
      </c>
      <c r="F8" s="117" t="str">
        <f>IF($A8="","", SUMIF(apc[Discounts, memberships &amp; pre-payment agreements], $A8, apc[APC paid (£) including VAT if charged]))</f>
        <v/>
      </c>
      <c r="G8" s="117" t="str">
        <f>IF($A8="","", SUMIF(apc[Discounts, memberships &amp; pre-payment agreements], $A8, apc[Amount of APC charged to COAF grant (including VAT if charged) in £] ))</f>
        <v/>
      </c>
      <c r="H8" s="117" t="str">
        <f>IF($A8="","", SUMIF(apc[Discounts, memberships &amp; pre-payment agreements], $A8, apc[Amount of APC charged to RCUK OA fund (including VAT if charged) in £]))</f>
        <v/>
      </c>
      <c r="I8" s="118" t="str">
        <f t="shared" si="1"/>
        <v/>
      </c>
      <c r="J8" s="118" t="str">
        <f t="shared" si="2"/>
        <v/>
      </c>
      <c r="K8" s="117" t="str">
        <f t="shared" si="3"/>
        <v/>
      </c>
    </row>
    <row r="9" spans="1:12" x14ac:dyDescent="0.2">
      <c r="A9" s="109" t="str">
        <f t="array" ref="A9">IFERROR(INDEX(apc[Discounts, memberships &amp; pre-payment agreements], MATCH(0,IF(ISBLANK(apc[Discounts, memberships &amp; pre-payment agreements]),1,COUNTIF($A$2:A8, apc[Discounts, memberships &amp; pre-payment agreements])), 0)),"")</f>
        <v/>
      </c>
      <c r="B9" s="110"/>
      <c r="C9" s="111"/>
      <c r="D9" s="112"/>
      <c r="E9" s="117" t="str">
        <f>IF($A9="","", COUNTIF(apc[Discounts, memberships &amp; pre-payment agreements], A9))</f>
        <v/>
      </c>
      <c r="F9" s="117" t="str">
        <f>IF($A9="","", SUMIF(apc[Discounts, memberships &amp; pre-payment agreements], $A9, apc[APC paid (£) including VAT if charged]))</f>
        <v/>
      </c>
      <c r="G9" s="117" t="str">
        <f>IF($A9="","", SUMIF(apc[Discounts, memberships &amp; pre-payment agreements], $A9, apc[Amount of APC charged to COAF grant (including VAT if charged) in £] ))</f>
        <v/>
      </c>
      <c r="H9" s="117" t="str">
        <f>IF($A9="","", SUMIF(apc[Discounts, memberships &amp; pre-payment agreements], $A9, apc[Amount of APC charged to RCUK OA fund (including VAT if charged) in £]))</f>
        <v/>
      </c>
      <c r="I9" s="118" t="str">
        <f t="shared" si="1"/>
        <v/>
      </c>
      <c r="J9" s="118" t="str">
        <f t="shared" si="2"/>
        <v/>
      </c>
      <c r="K9" s="117" t="str">
        <f t="shared" si="3"/>
        <v/>
      </c>
    </row>
    <row r="10" spans="1:12" x14ac:dyDescent="0.2">
      <c r="A10" s="109" t="str">
        <f t="array" ref="A10">IFERROR(INDEX(apc[Discounts, memberships &amp; pre-payment agreements], MATCH(0,IF(ISBLANK(apc[Discounts, memberships &amp; pre-payment agreements]),1,COUNTIF($A$2:A9, apc[Discounts, memberships &amp; pre-payment agreements])), 0)),"")</f>
        <v/>
      </c>
      <c r="B10" s="110"/>
      <c r="C10" s="111"/>
      <c r="D10" s="112"/>
      <c r="E10" s="117" t="str">
        <f>IF($A10="","", COUNTIF(apc[Discounts, memberships &amp; pre-payment agreements], A10))</f>
        <v/>
      </c>
      <c r="F10" s="117" t="str">
        <f>IF($A10="","", SUMIF(apc[Discounts, memberships &amp; pre-payment agreements], $A10, apc[APC paid (£) including VAT if charged]))</f>
        <v/>
      </c>
      <c r="G10" s="117" t="str">
        <f>IF($A10="","", SUMIF(apc[Discounts, memberships &amp; pre-payment agreements], $A10, apc[Amount of APC charged to COAF grant (including VAT if charged) in £] ))</f>
        <v/>
      </c>
      <c r="H10" s="117" t="str">
        <f>IF($A10="","", SUMIF(apc[Discounts, memberships &amp; pre-payment agreements], $A10, apc[Amount of APC charged to RCUK OA fund (including VAT if charged) in £]))</f>
        <v/>
      </c>
      <c r="I10" s="118" t="str">
        <f t="shared" si="1"/>
        <v/>
      </c>
      <c r="J10" s="118" t="str">
        <f t="shared" si="2"/>
        <v/>
      </c>
      <c r="K10" s="117" t="str">
        <f t="shared" si="3"/>
        <v/>
      </c>
    </row>
    <row r="11" spans="1:12" x14ac:dyDescent="0.2">
      <c r="A11" s="109" t="str">
        <f t="array" ref="A11">IFERROR(INDEX(apc[Discounts, memberships &amp; pre-payment agreements], MATCH(0,IF(ISBLANK(apc[Discounts, memberships &amp; pre-payment agreements]),1,COUNTIF($A$2:A10, apc[Discounts, memberships &amp; pre-payment agreements])), 0)),"")</f>
        <v/>
      </c>
      <c r="B11" s="110"/>
      <c r="C11" s="111"/>
      <c r="D11" s="112"/>
      <c r="E11" s="117" t="str">
        <f>IF($A11="","", COUNTIF(apc[Discounts, memberships &amp; pre-payment agreements], A11))</f>
        <v/>
      </c>
      <c r="F11" s="117" t="str">
        <f>IF($A11="","", SUMIF(apc[Discounts, memberships &amp; pre-payment agreements], $A11, apc[APC paid (£) including VAT if charged]))</f>
        <v/>
      </c>
      <c r="G11" s="117" t="str">
        <f>IF($A11="","", SUMIF(apc[Discounts, memberships &amp; pre-payment agreements], $A11, apc[Amount of APC charged to COAF grant (including VAT if charged) in £] ))</f>
        <v/>
      </c>
      <c r="H11" s="117" t="str">
        <f>IF($A11="","", SUMIF(apc[Discounts, memberships &amp; pre-payment agreements], $A11, apc[Amount of APC charged to RCUK OA fund (including VAT if charged) in £]))</f>
        <v/>
      </c>
      <c r="I11" s="118" t="str">
        <f t="shared" si="1"/>
        <v/>
      </c>
      <c r="J11" s="118" t="str">
        <f t="shared" si="2"/>
        <v/>
      </c>
      <c r="K11" s="117" t="str">
        <f t="shared" si="3"/>
        <v/>
      </c>
    </row>
    <row r="12" spans="1:12" x14ac:dyDescent="0.2">
      <c r="A12" s="109" t="str">
        <f t="array" ref="A12">IFERROR(INDEX(apc[Discounts, memberships &amp; pre-payment agreements], MATCH(0,IF(ISBLANK(apc[Discounts, memberships &amp; pre-payment agreements]),1,COUNTIF($A$2:A11, apc[Discounts, memberships &amp; pre-payment agreements])), 0)),"")</f>
        <v/>
      </c>
      <c r="B12" s="110"/>
      <c r="C12" s="111"/>
      <c r="D12" s="112"/>
      <c r="E12" s="117" t="str">
        <f>IF($A12="","", COUNTIF(apc[Discounts, memberships &amp; pre-payment agreements], A12))</f>
        <v/>
      </c>
      <c r="F12" s="117" t="str">
        <f>IF($A12="","", SUMIF(apc[Discounts, memberships &amp; pre-payment agreements], $A12, apc[APC paid (£) including VAT if charged]))</f>
        <v/>
      </c>
      <c r="G12" s="117" t="str">
        <f>IF($A12="","", SUMIF(apc[Discounts, memberships &amp; pre-payment agreements], $A12, apc[Amount of APC charged to COAF grant (including VAT if charged) in £] ))</f>
        <v/>
      </c>
      <c r="H12" s="117" t="str">
        <f>IF($A12="","", SUMIF(apc[Discounts, memberships &amp; pre-payment agreements], $A12, apc[Amount of APC charged to RCUK OA fund (including VAT if charged) in £]))</f>
        <v/>
      </c>
      <c r="I12" s="118" t="str">
        <f t="shared" si="1"/>
        <v/>
      </c>
      <c r="J12" s="118" t="str">
        <f t="shared" si="2"/>
        <v/>
      </c>
      <c r="K12" s="117" t="str">
        <f t="shared" si="3"/>
        <v/>
      </c>
    </row>
    <row r="13" spans="1:12" x14ac:dyDescent="0.2">
      <c r="A13" s="109" t="str">
        <f t="array" ref="A13">IFERROR(INDEX(apc[Discounts, memberships &amp; pre-payment agreements], MATCH(0,IF(ISBLANK(apc[Discounts, memberships &amp; pre-payment agreements]),1,COUNTIF($A$2:A12, apc[Discounts, memberships &amp; pre-payment agreements])), 0)),"")</f>
        <v/>
      </c>
      <c r="B13" s="110"/>
      <c r="C13" s="111"/>
      <c r="D13" s="112"/>
      <c r="E13" s="117" t="str">
        <f>IF($A13="","", COUNTIF(apc[Discounts, memberships &amp; pre-payment agreements], A13))</f>
        <v/>
      </c>
      <c r="F13" s="117" t="str">
        <f>IF($A13="","", SUMIF(apc[Discounts, memberships &amp; pre-payment agreements], $A13, apc[APC paid (£) including VAT if charged]))</f>
        <v/>
      </c>
      <c r="G13" s="117" t="str">
        <f>IF($A13="","", SUMIF(apc[Discounts, memberships &amp; pre-payment agreements], $A13, apc[Amount of APC charged to COAF grant (including VAT if charged) in £] ))</f>
        <v/>
      </c>
      <c r="H13" s="117" t="str">
        <f>IF($A13="","", SUMIF(apc[Discounts, memberships &amp; pre-payment agreements], $A13, apc[Amount of APC charged to RCUK OA fund (including VAT if charged) in £]))</f>
        <v/>
      </c>
      <c r="I13" s="118" t="str">
        <f t="shared" si="1"/>
        <v/>
      </c>
      <c r="J13" s="118" t="str">
        <f t="shared" si="2"/>
        <v/>
      </c>
      <c r="K13" s="117" t="str">
        <f t="shared" si="3"/>
        <v/>
      </c>
    </row>
    <row r="14" spans="1:12" x14ac:dyDescent="0.2">
      <c r="A14" s="109" t="str">
        <f t="array" ref="A14">IFERROR(INDEX(apc[Discounts, memberships &amp; pre-payment agreements], MATCH(0,IF(ISBLANK(apc[Discounts, memberships &amp; pre-payment agreements]),1,COUNTIF($A$2:A13, apc[Discounts, memberships &amp; pre-payment agreements])), 0)),"")</f>
        <v/>
      </c>
      <c r="B14" s="110"/>
      <c r="C14" s="111"/>
      <c r="D14" s="112"/>
      <c r="E14" s="117" t="str">
        <f>IF($A14="","", COUNTIF(apc[Discounts, memberships &amp; pre-payment agreements], A14))</f>
        <v/>
      </c>
      <c r="F14" s="117" t="str">
        <f>IF($A14="","", SUMIF(apc[Discounts, memberships &amp; pre-payment agreements], $A14, apc[APC paid (£) including VAT if charged]))</f>
        <v/>
      </c>
      <c r="G14" s="117" t="str">
        <f>IF($A14="","", SUMIF(apc[Discounts, memberships &amp; pre-payment agreements], $A14, apc[Amount of APC charged to COAF grant (including VAT if charged) in £] ))</f>
        <v/>
      </c>
      <c r="H14" s="117" t="str">
        <f>IF($A14="","", SUMIF(apc[Discounts, memberships &amp; pre-payment agreements], $A14, apc[Amount of APC charged to RCUK OA fund (including VAT if charged) in £]))</f>
        <v/>
      </c>
      <c r="I14" s="118" t="str">
        <f t="shared" si="1"/>
        <v/>
      </c>
      <c r="J14" s="118" t="str">
        <f t="shared" si="2"/>
        <v/>
      </c>
      <c r="K14" s="117" t="str">
        <f t="shared" si="3"/>
        <v/>
      </c>
    </row>
    <row r="15" spans="1:12" x14ac:dyDescent="0.2">
      <c r="A15" s="109" t="str">
        <f t="array" ref="A15">IFERROR(INDEX(apc[Discounts, memberships &amp; pre-payment agreements], MATCH(0,IF(ISBLANK(apc[Discounts, memberships &amp; pre-payment agreements]),1,COUNTIF($A$2:A14, apc[Discounts, memberships &amp; pre-payment agreements])), 0)),"")</f>
        <v/>
      </c>
      <c r="B15" s="110"/>
      <c r="C15" s="111"/>
      <c r="D15" s="112"/>
      <c r="E15" s="117" t="str">
        <f>IF($A15="","", COUNTIF(apc[Discounts, memberships &amp; pre-payment agreements], A15))</f>
        <v/>
      </c>
      <c r="F15" s="117" t="str">
        <f>IF($A15="","", SUMIF(apc[Discounts, memberships &amp; pre-payment agreements], $A15, apc[APC paid (£) including VAT if charged]))</f>
        <v/>
      </c>
      <c r="G15" s="117" t="str">
        <f>IF($A15="","", SUMIF(apc[Discounts, memberships &amp; pre-payment agreements], $A15, apc[Amount of APC charged to COAF grant (including VAT if charged) in £] ))</f>
        <v/>
      </c>
      <c r="H15" s="117" t="str">
        <f>IF($A15="","", SUMIF(apc[Discounts, memberships &amp; pre-payment agreements], $A15, apc[Amount of APC charged to RCUK OA fund (including VAT if charged) in £]))</f>
        <v/>
      </c>
      <c r="I15" s="118" t="str">
        <f t="shared" si="1"/>
        <v/>
      </c>
      <c r="J15" s="118" t="str">
        <f t="shared" si="2"/>
        <v/>
      </c>
      <c r="K15" s="117" t="str">
        <f t="shared" si="3"/>
        <v/>
      </c>
    </row>
    <row r="16" spans="1:12" x14ac:dyDescent="0.2">
      <c r="A16" s="109" t="str">
        <f t="array" ref="A16">IFERROR(INDEX(apc[Discounts, memberships &amp; pre-payment agreements], MATCH(0,IF(ISBLANK(apc[Discounts, memberships &amp; pre-payment agreements]),1,COUNTIF($A$2:A15, apc[Discounts, memberships &amp; pre-payment agreements])), 0)),"")</f>
        <v/>
      </c>
      <c r="B16" s="110"/>
      <c r="C16" s="111"/>
      <c r="D16" s="112"/>
      <c r="E16" s="117" t="str">
        <f>IF($A16="","", COUNTIF(apc[Discounts, memberships &amp; pre-payment agreements], A16))</f>
        <v/>
      </c>
      <c r="F16" s="117" t="str">
        <f>IF($A16="","", SUMIF(apc[Discounts, memberships &amp; pre-payment agreements], $A16, apc[APC paid (£) including VAT if charged]))</f>
        <v/>
      </c>
      <c r="G16" s="117" t="str">
        <f>IF($A16="","", SUMIF(apc[Discounts, memberships &amp; pre-payment agreements], $A16, apc[Amount of APC charged to COAF grant (including VAT if charged) in £] ))</f>
        <v/>
      </c>
      <c r="H16" s="117" t="str">
        <f>IF($A16="","", SUMIF(apc[Discounts, memberships &amp; pre-payment agreements], $A16, apc[Amount of APC charged to RCUK OA fund (including VAT if charged) in £]))</f>
        <v/>
      </c>
      <c r="I16" s="118" t="str">
        <f t="shared" si="1"/>
        <v/>
      </c>
      <c r="J16" s="118" t="str">
        <f t="shared" si="2"/>
        <v/>
      </c>
      <c r="K16" s="117" t="str">
        <f t="shared" si="3"/>
        <v/>
      </c>
    </row>
    <row r="17" spans="1:11" x14ac:dyDescent="0.2">
      <c r="A17" s="109" t="str">
        <f t="array" ref="A17">IFERROR(INDEX(apc[Discounts, memberships &amp; pre-payment agreements], MATCH(0,IF(ISBLANK(apc[Discounts, memberships &amp; pre-payment agreements]),1,COUNTIF($A$2:A16, apc[Discounts, memberships &amp; pre-payment agreements])), 0)),"")</f>
        <v/>
      </c>
      <c r="B17" s="110"/>
      <c r="C17" s="111"/>
      <c r="D17" s="112"/>
      <c r="E17" s="117" t="str">
        <f>IF($A17="","", COUNTIF(apc[Discounts, memberships &amp; pre-payment agreements], A17))</f>
        <v/>
      </c>
      <c r="F17" s="117" t="str">
        <f>IF($A17="","", SUMIF(apc[Discounts, memberships &amp; pre-payment agreements], $A17, apc[APC paid (£) including VAT if charged]))</f>
        <v/>
      </c>
      <c r="G17" s="117" t="str">
        <f>IF($A17="","", SUMIF(apc[Discounts, memberships &amp; pre-payment agreements], $A17, apc[Amount of APC charged to COAF grant (including VAT if charged) in £] ))</f>
        <v/>
      </c>
      <c r="H17" s="117" t="str">
        <f>IF($A17="","", SUMIF(apc[Discounts, memberships &amp; pre-payment agreements], $A17, apc[Amount of APC charged to RCUK OA fund (including VAT if charged) in £]))</f>
        <v/>
      </c>
      <c r="I17" s="118" t="str">
        <f t="shared" si="1"/>
        <v/>
      </c>
      <c r="J17" s="118" t="str">
        <f t="shared" si="2"/>
        <v/>
      </c>
      <c r="K17" s="117" t="str">
        <f t="shared" si="3"/>
        <v/>
      </c>
    </row>
    <row r="18" spans="1:11" x14ac:dyDescent="0.2">
      <c r="A18" s="109" t="str">
        <f t="array" ref="A18">IFERROR(INDEX(apc[Discounts, memberships &amp; pre-payment agreements], MATCH(0,IF(ISBLANK(apc[Discounts, memberships &amp; pre-payment agreements]),1,COUNTIF($A$2:A17, apc[Discounts, memberships &amp; pre-payment agreements])), 0)),"")</f>
        <v/>
      </c>
      <c r="B18" s="110"/>
      <c r="C18" s="111"/>
      <c r="D18" s="112"/>
      <c r="E18" s="117" t="str">
        <f>IF($A18="","", COUNTIF(apc[Discounts, memberships &amp; pre-payment agreements], A18))</f>
        <v/>
      </c>
      <c r="F18" s="117" t="str">
        <f>IF($A18="","", SUMIF(apc[Discounts, memberships &amp; pre-payment agreements], $A18, apc[APC paid (£) including VAT if charged]))</f>
        <v/>
      </c>
      <c r="G18" s="117" t="str">
        <f>IF($A18="","", SUMIF(apc[Discounts, memberships &amp; pre-payment agreements], $A18, apc[Amount of APC charged to COAF grant (including VAT if charged) in £] ))</f>
        <v/>
      </c>
      <c r="H18" s="117" t="str">
        <f>IF($A18="","", SUMIF(apc[Discounts, memberships &amp; pre-payment agreements], $A18, apc[Amount of APC charged to RCUK OA fund (including VAT if charged) in £]))</f>
        <v/>
      </c>
      <c r="I18" s="118" t="str">
        <f t="shared" si="1"/>
        <v/>
      </c>
      <c r="J18" s="118" t="str">
        <f t="shared" si="2"/>
        <v/>
      </c>
      <c r="K18" s="117" t="str">
        <f t="shared" si="3"/>
        <v/>
      </c>
    </row>
    <row r="19" spans="1:11" x14ac:dyDescent="0.2">
      <c r="A19" s="109" t="str">
        <f t="array" ref="A19">IFERROR(INDEX(apc[Discounts, memberships &amp; pre-payment agreements], MATCH(0,IF(ISBLANK(apc[Discounts, memberships &amp; pre-payment agreements]),1,COUNTIF($A$2:A18, apc[Discounts, memberships &amp; pre-payment agreements])), 0)),"")</f>
        <v/>
      </c>
      <c r="B19" s="110"/>
      <c r="C19" s="111"/>
      <c r="D19" s="112"/>
      <c r="E19" s="117" t="str">
        <f>IF($A19="","", COUNTIF(apc[Discounts, memberships &amp; pre-payment agreements], A19))</f>
        <v/>
      </c>
      <c r="F19" s="117" t="str">
        <f>IF($A19="","", SUMIF(apc[Discounts, memberships &amp; pre-payment agreements], $A19, apc[APC paid (£) including VAT if charged]))</f>
        <v/>
      </c>
      <c r="G19" s="117" t="str">
        <f>IF($A19="","", SUMIF(apc[Discounts, memberships &amp; pre-payment agreements], $A19, apc[Amount of APC charged to COAF grant (including VAT if charged) in £] ))</f>
        <v/>
      </c>
      <c r="H19" s="117" t="str">
        <f>IF($A19="","", SUMIF(apc[Discounts, memberships &amp; pre-payment agreements], $A19, apc[Amount of APC charged to RCUK OA fund (including VAT if charged) in £]))</f>
        <v/>
      </c>
      <c r="I19" s="118" t="str">
        <f t="shared" si="1"/>
        <v/>
      </c>
      <c r="J19" s="118" t="str">
        <f t="shared" si="2"/>
        <v/>
      </c>
      <c r="K19" s="117" t="str">
        <f t="shared" si="3"/>
        <v/>
      </c>
    </row>
    <row r="20" spans="1:11" x14ac:dyDescent="0.2">
      <c r="A20" s="109" t="str">
        <f t="array" ref="A20">IFERROR(INDEX(apc[Discounts, memberships &amp; pre-payment agreements], MATCH(0,IF(ISBLANK(apc[Discounts, memberships &amp; pre-payment agreements]),1,COUNTIF($A$2:A19, apc[Discounts, memberships &amp; pre-payment agreements])), 0)),"")</f>
        <v/>
      </c>
      <c r="B20" s="110"/>
      <c r="C20" s="111"/>
      <c r="D20" s="112"/>
      <c r="E20" s="117" t="str">
        <f>IF($A20="","", COUNTIF(apc[Discounts, memberships &amp; pre-payment agreements], A20))</f>
        <v/>
      </c>
      <c r="F20" s="117" t="str">
        <f>IF($A20="","", SUMIF(apc[Discounts, memberships &amp; pre-payment agreements], $A20, apc[APC paid (£) including VAT if charged]))</f>
        <v/>
      </c>
      <c r="G20" s="117" t="str">
        <f>IF($A20="","", SUMIF(apc[Discounts, memberships &amp; pre-payment agreements], $A20, apc[Amount of APC charged to COAF grant (including VAT if charged) in £] ))</f>
        <v/>
      </c>
      <c r="H20" s="117" t="str">
        <f>IF($A20="","", SUMIF(apc[Discounts, memberships &amp; pre-payment agreements], $A20, apc[Amount of APC charged to RCUK OA fund (including VAT if charged) in £]))</f>
        <v/>
      </c>
      <c r="I20" s="118" t="str">
        <f t="shared" si="1"/>
        <v/>
      </c>
      <c r="J20" s="118" t="str">
        <f t="shared" si="2"/>
        <v/>
      </c>
      <c r="K20" s="117" t="str">
        <f t="shared" si="3"/>
        <v/>
      </c>
    </row>
    <row r="21" spans="1:11" x14ac:dyDescent="0.2">
      <c r="A21" s="109" t="str">
        <f t="array" ref="A21">IFERROR(INDEX(apc[Discounts, memberships &amp; pre-payment agreements], MATCH(0,IF(ISBLANK(apc[Discounts, memberships &amp; pre-payment agreements]),1,COUNTIF($A$2:A20, apc[Discounts, memberships &amp; pre-payment agreements])), 0)),"")</f>
        <v/>
      </c>
      <c r="B21" s="110"/>
      <c r="C21" s="111"/>
      <c r="D21" s="112"/>
      <c r="E21" s="117" t="str">
        <f>IF($A21="","", COUNTIF(apc[Discounts, memberships &amp; pre-payment agreements], A21))</f>
        <v/>
      </c>
      <c r="F21" s="117" t="str">
        <f>IF($A21="","", SUMIF(apc[Discounts, memberships &amp; pre-payment agreements], $A21, apc[APC paid (£) including VAT if charged]))</f>
        <v/>
      </c>
      <c r="G21" s="117" t="str">
        <f>IF($A21="","", SUMIF(apc[Discounts, memberships &amp; pre-payment agreements], $A21, apc[Amount of APC charged to COAF grant (including VAT if charged) in £] ))</f>
        <v/>
      </c>
      <c r="H21" s="117" t="str">
        <f>IF($A21="","", SUMIF(apc[Discounts, memberships &amp; pre-payment agreements], $A21, apc[Amount of APC charged to RCUK OA fund (including VAT if charged) in £]))</f>
        <v/>
      </c>
      <c r="I21" s="118" t="str">
        <f t="shared" si="1"/>
        <v/>
      </c>
      <c r="J21" s="118" t="str">
        <f t="shared" si="2"/>
        <v/>
      </c>
      <c r="K21" s="117" t="str">
        <f t="shared" si="3"/>
        <v/>
      </c>
    </row>
    <row r="22" spans="1:11" x14ac:dyDescent="0.2">
      <c r="A22" s="109" t="str">
        <f t="array" ref="A22">IFERROR(INDEX(apc[Discounts, memberships &amp; pre-payment agreements], MATCH(0,IF(ISBLANK(apc[Discounts, memberships &amp; pre-payment agreements]),1,COUNTIF($A$2:A21, apc[Discounts, memberships &amp; pre-payment agreements])), 0)),"")</f>
        <v/>
      </c>
      <c r="B22" s="110"/>
      <c r="C22" s="111"/>
      <c r="D22" s="112"/>
      <c r="E22" s="117" t="str">
        <f>IF($A22="","", COUNTIF(apc[Discounts, memberships &amp; pre-payment agreements], A22))</f>
        <v/>
      </c>
      <c r="F22" s="117" t="str">
        <f>IF($A22="","", SUMIF(apc[Discounts, memberships &amp; pre-payment agreements], $A22, apc[APC paid (£) including VAT if charged]))</f>
        <v/>
      </c>
      <c r="G22" s="117" t="str">
        <f>IF($A22="","", SUMIF(apc[Discounts, memberships &amp; pre-payment agreements], $A22, apc[Amount of APC charged to COAF grant (including VAT if charged) in £] ))</f>
        <v/>
      </c>
      <c r="H22" s="117" t="str">
        <f>IF($A22="","", SUMIF(apc[Discounts, memberships &amp; pre-payment agreements], $A22, apc[Amount of APC charged to RCUK OA fund (including VAT if charged) in £]))</f>
        <v/>
      </c>
      <c r="I22" s="118" t="str">
        <f t="shared" si="1"/>
        <v/>
      </c>
      <c r="J22" s="118" t="str">
        <f t="shared" si="2"/>
        <v/>
      </c>
      <c r="K22" s="117" t="str">
        <f t="shared" si="3"/>
        <v/>
      </c>
    </row>
    <row r="23" spans="1:11" x14ac:dyDescent="0.2">
      <c r="A23" s="109" t="str">
        <f t="array" ref="A23">IFERROR(INDEX(apc[Discounts, memberships &amp; pre-payment agreements], MATCH(0,IF(ISBLANK(apc[Discounts, memberships &amp; pre-payment agreements]),1,COUNTIF($A$2:A22, apc[Discounts, memberships &amp; pre-payment agreements])), 0)),"")</f>
        <v/>
      </c>
      <c r="B23" s="110"/>
      <c r="C23" s="111"/>
      <c r="D23" s="112"/>
      <c r="E23" s="117" t="str">
        <f>IF($A23="","", COUNTIF(apc[Discounts, memberships &amp; pre-payment agreements], A23))</f>
        <v/>
      </c>
      <c r="F23" s="117" t="str">
        <f>IF($A23="","", SUMIF(apc[Discounts, memberships &amp; pre-payment agreements], $A23, apc[APC paid (£) including VAT if charged]))</f>
        <v/>
      </c>
      <c r="G23" s="117" t="str">
        <f>IF($A23="","", SUMIF(apc[Discounts, memberships &amp; pre-payment agreements], $A23, apc[Amount of APC charged to COAF grant (including VAT if charged) in £] ))</f>
        <v/>
      </c>
      <c r="H23" s="117" t="str">
        <f>IF($A23="","", SUMIF(apc[Discounts, memberships &amp; pre-payment agreements], $A23, apc[Amount of APC charged to RCUK OA fund (including VAT if charged) in £]))</f>
        <v/>
      </c>
      <c r="I23" s="118" t="str">
        <f t="shared" si="1"/>
        <v/>
      </c>
      <c r="J23" s="118" t="str">
        <f t="shared" si="2"/>
        <v/>
      </c>
      <c r="K23" s="117" t="str">
        <f t="shared" si="3"/>
        <v/>
      </c>
    </row>
    <row r="24" spans="1:11" x14ac:dyDescent="0.2">
      <c r="A24" s="109" t="str">
        <f t="array" ref="A24">IFERROR(INDEX(apc[Discounts, memberships &amp; pre-payment agreements], MATCH(0,IF(ISBLANK(apc[Discounts, memberships &amp; pre-payment agreements]),1,COUNTIF($A$2:A23, apc[Discounts, memberships &amp; pre-payment agreements])), 0)),"")</f>
        <v/>
      </c>
      <c r="B24" s="110"/>
      <c r="C24" s="111"/>
      <c r="D24" s="112"/>
      <c r="E24" s="117" t="str">
        <f>IF($A24="","", COUNTIF(apc[Discounts, memberships &amp; pre-payment agreements], A24))</f>
        <v/>
      </c>
      <c r="F24" s="117" t="str">
        <f>IF($A24="","", SUMIF(apc[Discounts, memberships &amp; pre-payment agreements], $A24, apc[APC paid (£) including VAT if charged]))</f>
        <v/>
      </c>
      <c r="G24" s="117" t="str">
        <f>IF($A24="","", SUMIF(apc[Discounts, memberships &amp; pre-payment agreements], $A24, apc[Amount of APC charged to COAF grant (including VAT if charged) in £] ))</f>
        <v/>
      </c>
      <c r="H24" s="117" t="str">
        <f>IF($A24="","", SUMIF(apc[Discounts, memberships &amp; pre-payment agreements], $A24, apc[Amount of APC charged to RCUK OA fund (including VAT if charged) in £]))</f>
        <v/>
      </c>
      <c r="I24" s="118" t="str">
        <f t="shared" si="1"/>
        <v/>
      </c>
      <c r="J24" s="118" t="str">
        <f t="shared" si="2"/>
        <v/>
      </c>
      <c r="K24" s="117" t="str">
        <f t="shared" si="3"/>
        <v/>
      </c>
    </row>
    <row r="25" spans="1:11" x14ac:dyDescent="0.2">
      <c r="A25" s="109" t="str">
        <f t="array" ref="A25">IFERROR(INDEX(apc[Discounts, memberships &amp; pre-payment agreements], MATCH(0,IF(ISBLANK(apc[Discounts, memberships &amp; pre-payment agreements]),1,COUNTIF($A$2:A24, apc[Discounts, memberships &amp; pre-payment agreements])), 0)),"")</f>
        <v/>
      </c>
      <c r="B25" s="110"/>
      <c r="C25" s="111"/>
      <c r="D25" s="112"/>
      <c r="E25" s="117" t="str">
        <f>IF($A25="","", COUNTIF(apc[Discounts, memberships &amp; pre-payment agreements], A25))</f>
        <v/>
      </c>
      <c r="F25" s="117" t="str">
        <f>IF($A25="","", SUMIF(apc[Discounts, memberships &amp; pre-payment agreements], $A25, apc[APC paid (£) including VAT if charged]))</f>
        <v/>
      </c>
      <c r="G25" s="117" t="str">
        <f>IF($A25="","", SUMIF(apc[Discounts, memberships &amp; pre-payment agreements], $A25, apc[Amount of APC charged to COAF grant (including VAT if charged) in £] ))</f>
        <v/>
      </c>
      <c r="H25" s="117" t="str">
        <f>IF($A25="","", SUMIF(apc[Discounts, memberships &amp; pre-payment agreements], $A25, apc[Amount of APC charged to RCUK OA fund (including VAT if charged) in £]))</f>
        <v/>
      </c>
      <c r="I25" s="118" t="str">
        <f t="shared" si="1"/>
        <v/>
      </c>
      <c r="J25" s="118" t="str">
        <f t="shared" si="2"/>
        <v/>
      </c>
      <c r="K25" s="117" t="str">
        <f t="shared" si="3"/>
        <v/>
      </c>
    </row>
    <row r="26" spans="1:11" x14ac:dyDescent="0.2">
      <c r="A26" s="109" t="str">
        <f t="array" ref="A26">IFERROR(INDEX(apc[Discounts, memberships &amp; pre-payment agreements], MATCH(0,IF(ISBLANK(apc[Discounts, memberships &amp; pre-payment agreements]),1,COUNTIF($A$2:A25, apc[Discounts, memberships &amp; pre-payment agreements])), 0)),"")</f>
        <v/>
      </c>
      <c r="B26" s="110"/>
      <c r="C26" s="111"/>
      <c r="D26" s="112"/>
      <c r="E26" s="117" t="str">
        <f>IF($A26="","", COUNTIF(apc[Discounts, memberships &amp; pre-payment agreements], A26))</f>
        <v/>
      </c>
      <c r="F26" s="117" t="str">
        <f>IF($A26="","", SUMIF(apc[Discounts, memberships &amp; pre-payment agreements], $A26, apc[APC paid (£) including VAT if charged]))</f>
        <v/>
      </c>
      <c r="G26" s="117" t="str">
        <f>IF($A26="","", SUMIF(apc[Discounts, memberships &amp; pre-payment agreements], $A26, apc[Amount of APC charged to COAF grant (including VAT if charged) in £] ))</f>
        <v/>
      </c>
      <c r="H26" s="117" t="str">
        <f>IF($A26="","", SUMIF(apc[Discounts, memberships &amp; pre-payment agreements], $A26, apc[Amount of APC charged to RCUK OA fund (including VAT if charged) in £]))</f>
        <v/>
      </c>
      <c r="I26" s="118" t="str">
        <f t="shared" si="1"/>
        <v/>
      </c>
      <c r="J26" s="118" t="str">
        <f t="shared" si="2"/>
        <v/>
      </c>
      <c r="K26" s="117" t="str">
        <f t="shared" si="3"/>
        <v/>
      </c>
    </row>
    <row r="27" spans="1:11" x14ac:dyDescent="0.2">
      <c r="A27" s="109" t="str">
        <f t="array" ref="A27">IFERROR(INDEX(apc[Discounts, memberships &amp; pre-payment agreements], MATCH(0,IF(ISBLANK(apc[Discounts, memberships &amp; pre-payment agreements]),1,COUNTIF($A$2:A26, apc[Discounts, memberships &amp; pre-payment agreements])), 0)),"")</f>
        <v/>
      </c>
      <c r="B27" s="110"/>
      <c r="C27" s="111"/>
      <c r="D27" s="112"/>
      <c r="E27" s="117" t="str">
        <f>IF($A27="","", COUNTIF(apc[Discounts, memberships &amp; pre-payment agreements], A27))</f>
        <v/>
      </c>
      <c r="F27" s="117" t="str">
        <f>IF($A27="","", SUMIF(apc[Discounts, memberships &amp; pre-payment agreements], $A27, apc[APC paid (£) including VAT if charged]))</f>
        <v/>
      </c>
      <c r="G27" s="117" t="str">
        <f>IF($A27="","", SUMIF(apc[Discounts, memberships &amp; pre-payment agreements], $A27, apc[Amount of APC charged to COAF grant (including VAT if charged) in £] ))</f>
        <v/>
      </c>
      <c r="H27" s="117" t="str">
        <f>IF($A27="","", SUMIF(apc[Discounts, memberships &amp; pre-payment agreements], $A27, apc[Amount of APC charged to RCUK OA fund (including VAT if charged) in £]))</f>
        <v/>
      </c>
      <c r="I27" s="118" t="str">
        <f t="shared" si="1"/>
        <v/>
      </c>
      <c r="J27" s="118" t="str">
        <f t="shared" si="2"/>
        <v/>
      </c>
      <c r="K27" s="117" t="str">
        <f t="shared" si="3"/>
        <v/>
      </c>
    </row>
    <row r="28" spans="1:11" x14ac:dyDescent="0.2">
      <c r="A28" s="109" t="str">
        <f t="array" ref="A28">IFERROR(INDEX(apc[Discounts, memberships &amp; pre-payment agreements], MATCH(0,IF(ISBLANK(apc[Discounts, memberships &amp; pre-payment agreements]),1,COUNTIF($A$2:A27, apc[Discounts, memberships &amp; pre-payment agreements])), 0)),"")</f>
        <v/>
      </c>
      <c r="B28" s="110"/>
      <c r="C28" s="111"/>
      <c r="D28" s="112"/>
      <c r="E28" s="117" t="str">
        <f>IF($A28="","", COUNTIF(apc[Discounts, memberships &amp; pre-payment agreements], A28))</f>
        <v/>
      </c>
      <c r="F28" s="117" t="str">
        <f>IF($A28="","", SUMIF(apc[Discounts, memberships &amp; pre-payment agreements], $A28, apc[APC paid (£) including VAT if charged]))</f>
        <v/>
      </c>
      <c r="G28" s="117" t="str">
        <f>IF($A28="","", SUMIF(apc[Discounts, memberships &amp; pre-payment agreements], $A28, apc[Amount of APC charged to COAF grant (including VAT if charged) in £] ))</f>
        <v/>
      </c>
      <c r="H28" s="117" t="str">
        <f>IF($A28="","", SUMIF(apc[Discounts, memberships &amp; pre-payment agreements], $A28, apc[Amount of APC charged to RCUK OA fund (including VAT if charged) in £]))</f>
        <v/>
      </c>
      <c r="I28" s="118" t="str">
        <f t="shared" si="1"/>
        <v/>
      </c>
      <c r="J28" s="118" t="str">
        <f t="shared" si="2"/>
        <v/>
      </c>
      <c r="K28" s="117" t="str">
        <f t="shared" si="3"/>
        <v/>
      </c>
    </row>
    <row r="29" spans="1:11" x14ac:dyDescent="0.2">
      <c r="A29" s="109" t="str">
        <f t="array" ref="A29">IFERROR(INDEX(apc[Discounts, memberships &amp; pre-payment agreements], MATCH(0,IF(ISBLANK(apc[Discounts, memberships &amp; pre-payment agreements]),1,COUNTIF($A$2:A28, apc[Discounts, memberships &amp; pre-payment agreements])), 0)),"")</f>
        <v/>
      </c>
      <c r="B29" s="110"/>
      <c r="C29" s="111"/>
      <c r="D29" s="112"/>
      <c r="E29" s="117" t="str">
        <f>IF($A29="","", COUNTIF(apc[Discounts, memberships &amp; pre-payment agreements], A29))</f>
        <v/>
      </c>
      <c r="F29" s="117" t="str">
        <f>IF($A29="","", SUMIF(apc[Discounts, memberships &amp; pre-payment agreements], $A29, apc[APC paid (£) including VAT if charged]))</f>
        <v/>
      </c>
      <c r="G29" s="117" t="str">
        <f>IF($A29="","", SUMIF(apc[Discounts, memberships &amp; pre-payment agreements], $A29, apc[Amount of APC charged to COAF grant (including VAT if charged) in £] ))</f>
        <v/>
      </c>
      <c r="H29" s="117" t="str">
        <f>IF($A29="","", SUMIF(apc[Discounts, memberships &amp; pre-payment agreements], $A29, apc[Amount of APC charged to RCUK OA fund (including VAT if charged) in £]))</f>
        <v/>
      </c>
      <c r="I29" s="118" t="str">
        <f t="shared" si="1"/>
        <v/>
      </c>
      <c r="J29" s="118" t="str">
        <f t="shared" si="2"/>
        <v/>
      </c>
      <c r="K29" s="117" t="str">
        <f t="shared" si="3"/>
        <v/>
      </c>
    </row>
    <row r="30" spans="1:11" x14ac:dyDescent="0.2">
      <c r="A30" s="109" t="str">
        <f t="array" ref="A30">IFERROR(INDEX(apc[Discounts, memberships &amp; pre-payment agreements], MATCH(0,IF(ISBLANK(apc[Discounts, memberships &amp; pre-payment agreements]),1,COUNTIF($A$2:A29, apc[Discounts, memberships &amp; pre-payment agreements])), 0)),"")</f>
        <v/>
      </c>
      <c r="B30" s="110"/>
      <c r="C30" s="111"/>
      <c r="D30" s="112"/>
      <c r="E30" s="117" t="str">
        <f>IF($A30="","", COUNTIF(apc[Discounts, memberships &amp; pre-payment agreements], A30))</f>
        <v/>
      </c>
      <c r="F30" s="117" t="str">
        <f>IF($A30="","", SUMIF(apc[Discounts, memberships &amp; pre-payment agreements], $A30, apc[APC paid (£) including VAT if charged]))</f>
        <v/>
      </c>
      <c r="G30" s="117" t="str">
        <f>IF($A30="","", SUMIF(apc[Discounts, memberships &amp; pre-payment agreements], $A30, apc[Amount of APC charged to COAF grant (including VAT if charged) in £] ))</f>
        <v/>
      </c>
      <c r="H30" s="117" t="str">
        <f>IF($A30="","", SUMIF(apc[Discounts, memberships &amp; pre-payment agreements], $A30, apc[Amount of APC charged to RCUK OA fund (including VAT if charged) in £]))</f>
        <v/>
      </c>
      <c r="I30" s="118" t="str">
        <f t="shared" si="1"/>
        <v/>
      </c>
      <c r="J30" s="118" t="str">
        <f t="shared" si="2"/>
        <v/>
      </c>
      <c r="K30" s="117" t="str">
        <f t="shared" si="3"/>
        <v/>
      </c>
    </row>
    <row r="31" spans="1:11" x14ac:dyDescent="0.2">
      <c r="A31" s="109" t="str">
        <f t="array" ref="A31">IFERROR(INDEX(apc[Discounts, memberships &amp; pre-payment agreements], MATCH(0,IF(ISBLANK(apc[Discounts, memberships &amp; pre-payment agreements]),1,COUNTIF($A$2:A30, apc[Discounts, memberships &amp; pre-payment agreements])), 0)),"")</f>
        <v/>
      </c>
      <c r="B31" s="110"/>
      <c r="C31" s="111"/>
      <c r="D31" s="112"/>
      <c r="E31" s="117" t="str">
        <f>IF($A31="","", COUNTIF(apc[Discounts, memberships &amp; pre-payment agreements], A31))</f>
        <v/>
      </c>
      <c r="F31" s="117" t="str">
        <f>IF($A31="","", SUMIF(apc[Discounts, memberships &amp; pre-payment agreements], $A31, apc[APC paid (£) including VAT if charged]))</f>
        <v/>
      </c>
      <c r="G31" s="117" t="str">
        <f>IF($A31="","", SUMIF(apc[Discounts, memberships &amp; pre-payment agreements], $A31, apc[Amount of APC charged to COAF grant (including VAT if charged) in £] ))</f>
        <v/>
      </c>
      <c r="H31" s="117" t="str">
        <f>IF($A31="","", SUMIF(apc[Discounts, memberships &amp; pre-payment agreements], $A31, apc[Amount of APC charged to RCUK OA fund (including VAT if charged) in £]))</f>
        <v/>
      </c>
      <c r="I31" s="118" t="str">
        <f t="shared" si="1"/>
        <v/>
      </c>
      <c r="J31" s="118" t="str">
        <f t="shared" si="2"/>
        <v/>
      </c>
      <c r="K31" s="117" t="str">
        <f t="shared" si="3"/>
        <v/>
      </c>
    </row>
    <row r="32" spans="1:11" x14ac:dyDescent="0.2">
      <c r="A32" s="109" t="str">
        <f t="array" ref="A32">IFERROR(INDEX(apc[Discounts, memberships &amp; pre-payment agreements], MATCH(0,IF(ISBLANK(apc[Discounts, memberships &amp; pre-payment agreements]),1,COUNTIF($A$2:A31, apc[Discounts, memberships &amp; pre-payment agreements])), 0)),"")</f>
        <v/>
      </c>
      <c r="B32" s="110"/>
      <c r="C32" s="111"/>
      <c r="D32" s="112"/>
      <c r="E32" s="117" t="str">
        <f>IF($A32="","", COUNTIF(apc[Discounts, memberships &amp; pre-payment agreements], A32))</f>
        <v/>
      </c>
      <c r="F32" s="117" t="str">
        <f>IF($A32="","", SUMIF(apc[Discounts, memberships &amp; pre-payment agreements], $A32, apc[APC paid (£) including VAT if charged]))</f>
        <v/>
      </c>
      <c r="G32" s="117" t="str">
        <f>IF($A32="","", SUMIF(apc[Discounts, memberships &amp; pre-payment agreements], $A32, apc[Amount of APC charged to COAF grant (including VAT if charged) in £] ))</f>
        <v/>
      </c>
      <c r="H32" s="117" t="str">
        <f>IF($A32="","", SUMIF(apc[Discounts, memberships &amp; pre-payment agreements], $A32, apc[Amount of APC charged to RCUK OA fund (including VAT if charged) in £]))</f>
        <v/>
      </c>
      <c r="I32" s="118" t="str">
        <f t="shared" si="1"/>
        <v/>
      </c>
      <c r="J32" s="118" t="str">
        <f t="shared" si="2"/>
        <v/>
      </c>
      <c r="K32" s="117" t="str">
        <f t="shared" si="3"/>
        <v/>
      </c>
    </row>
    <row r="33" spans="1:11" x14ac:dyDescent="0.2">
      <c r="A33" s="109" t="str">
        <f t="array" ref="A33">IFERROR(INDEX(apc[Discounts, memberships &amp; pre-payment agreements], MATCH(0,IF(ISBLANK(apc[Discounts, memberships &amp; pre-payment agreements]),1,COUNTIF($A$2:A32, apc[Discounts, memberships &amp; pre-payment agreements])), 0)),"")</f>
        <v/>
      </c>
      <c r="B33" s="110"/>
      <c r="C33" s="111"/>
      <c r="D33" s="112"/>
      <c r="E33" s="117" t="str">
        <f>IF($A33="","", COUNTIF(apc[Discounts, memberships &amp; pre-payment agreements], A33))</f>
        <v/>
      </c>
      <c r="F33" s="117" t="str">
        <f>IF($A33="","", SUMIF(apc[Discounts, memberships &amp; pre-payment agreements], $A33, apc[APC paid (£) including VAT if charged]))</f>
        <v/>
      </c>
      <c r="G33" s="117" t="str">
        <f>IF($A33="","", SUMIF(apc[Discounts, memberships &amp; pre-payment agreements], $A33, apc[Amount of APC charged to COAF grant (including VAT if charged) in £] ))</f>
        <v/>
      </c>
      <c r="H33" s="117" t="str">
        <f>IF($A33="","", SUMIF(apc[Discounts, memberships &amp; pre-payment agreements], $A33, apc[Amount of APC charged to RCUK OA fund (including VAT if charged) in £]))</f>
        <v/>
      </c>
      <c r="I33" s="118" t="str">
        <f t="shared" si="1"/>
        <v/>
      </c>
      <c r="J33" s="118" t="str">
        <f t="shared" si="2"/>
        <v/>
      </c>
      <c r="K33" s="117" t="str">
        <f t="shared" si="3"/>
        <v/>
      </c>
    </row>
    <row r="34" spans="1:11" x14ac:dyDescent="0.2">
      <c r="A34" s="109" t="str">
        <f t="array" ref="A34">IFERROR(INDEX(apc[Discounts, memberships &amp; pre-payment agreements], MATCH(0,IF(ISBLANK(apc[Discounts, memberships &amp; pre-payment agreements]),1,COUNTIF($A$2:A33, apc[Discounts, memberships &amp; pre-payment agreements])), 0)),"")</f>
        <v/>
      </c>
      <c r="B34" s="110"/>
      <c r="C34" s="111"/>
      <c r="D34" s="112"/>
      <c r="E34" s="117" t="str">
        <f>IF($A34="","", COUNTIF(apc[Discounts, memberships &amp; pre-payment agreements], A34))</f>
        <v/>
      </c>
      <c r="F34" s="117" t="str">
        <f>IF($A34="","", SUMIF(apc[Discounts, memberships &amp; pre-payment agreements], $A34, apc[APC paid (£) including VAT if charged]))</f>
        <v/>
      </c>
      <c r="G34" s="117" t="str">
        <f>IF($A34="","", SUMIF(apc[Discounts, memberships &amp; pre-payment agreements], $A34, apc[Amount of APC charged to COAF grant (including VAT if charged) in £] ))</f>
        <v/>
      </c>
      <c r="H34" s="117" t="str">
        <f>IF($A34="","", SUMIF(apc[Discounts, memberships &amp; pre-payment agreements], $A34, apc[Amount of APC charged to RCUK OA fund (including VAT if charged) in £]))</f>
        <v/>
      </c>
      <c r="I34" s="118" t="str">
        <f t="shared" si="1"/>
        <v/>
      </c>
      <c r="J34" s="118" t="str">
        <f t="shared" si="2"/>
        <v/>
      </c>
      <c r="K34" s="117" t="str">
        <f t="shared" si="3"/>
        <v/>
      </c>
    </row>
    <row r="35" spans="1:11" x14ac:dyDescent="0.2">
      <c r="A35" s="109" t="str">
        <f t="array" ref="A35">IFERROR(INDEX(apc[Discounts, memberships &amp; pre-payment agreements], MATCH(0,IF(ISBLANK(apc[Discounts, memberships &amp; pre-payment agreements]),1,COUNTIF($A$2:A34, apc[Discounts, memberships &amp; pre-payment agreements])), 0)),"")</f>
        <v/>
      </c>
      <c r="B35" s="110"/>
      <c r="C35" s="111"/>
      <c r="D35" s="112"/>
      <c r="E35" s="117" t="str">
        <f>IF($A35="","", COUNTIF(apc[Discounts, memberships &amp; pre-payment agreements], A35))</f>
        <v/>
      </c>
      <c r="F35" s="117" t="str">
        <f>IF($A35="","", SUMIF(apc[Discounts, memberships &amp; pre-payment agreements], $A35, apc[APC paid (£) including VAT if charged]))</f>
        <v/>
      </c>
      <c r="G35" s="117" t="str">
        <f>IF($A35="","", SUMIF(apc[Discounts, memberships &amp; pre-payment agreements], $A35, apc[Amount of APC charged to COAF grant (including VAT if charged) in £] ))</f>
        <v/>
      </c>
      <c r="H35" s="117" t="str">
        <f>IF($A35="","", SUMIF(apc[Discounts, memberships &amp; pre-payment agreements], $A35, apc[Amount of APC charged to RCUK OA fund (including VAT if charged) in £]))</f>
        <v/>
      </c>
      <c r="I35" s="118" t="str">
        <f t="shared" si="1"/>
        <v/>
      </c>
      <c r="J35" s="118" t="str">
        <f t="shared" si="2"/>
        <v/>
      </c>
      <c r="K35" s="117" t="str">
        <f t="shared" si="3"/>
        <v/>
      </c>
    </row>
    <row r="36" spans="1:11" x14ac:dyDescent="0.2">
      <c r="A36" s="109" t="str">
        <f t="array" ref="A36">IFERROR(INDEX(apc[Discounts, memberships &amp; pre-payment agreements], MATCH(0,IF(ISBLANK(apc[Discounts, memberships &amp; pre-payment agreements]),1,COUNTIF($A$2:A35, apc[Discounts, memberships &amp; pre-payment agreements])), 0)),"")</f>
        <v/>
      </c>
      <c r="B36" s="110"/>
      <c r="C36" s="111"/>
      <c r="D36" s="112"/>
      <c r="E36" s="117" t="str">
        <f>IF($A36="","", COUNTIF(apc[Discounts, memberships &amp; pre-payment agreements], A36))</f>
        <v/>
      </c>
      <c r="F36" s="117" t="str">
        <f>IF($A36="","", SUMIF(apc[Discounts, memberships &amp; pre-payment agreements], $A36, apc[APC paid (£) including VAT if charged]))</f>
        <v/>
      </c>
      <c r="G36" s="117" t="str">
        <f>IF($A36="","", SUMIF(apc[Discounts, memberships &amp; pre-payment agreements], $A36, apc[Amount of APC charged to COAF grant (including VAT if charged) in £] ))</f>
        <v/>
      </c>
      <c r="H36" s="117" t="str">
        <f>IF($A36="","", SUMIF(apc[Discounts, memberships &amp; pre-payment agreements], $A36, apc[Amount of APC charged to RCUK OA fund (including VAT if charged) in £]))</f>
        <v/>
      </c>
      <c r="I36" s="118" t="str">
        <f t="shared" si="1"/>
        <v/>
      </c>
      <c r="J36" s="118" t="str">
        <f t="shared" si="2"/>
        <v/>
      </c>
      <c r="K36" s="117" t="str">
        <f t="shared" si="3"/>
        <v/>
      </c>
    </row>
    <row r="37" spans="1:11" x14ac:dyDescent="0.2">
      <c r="A37" s="109" t="str">
        <f t="array" ref="A37">IFERROR(INDEX(apc[Discounts, memberships &amp; pre-payment agreements], MATCH(0,IF(ISBLANK(apc[Discounts, memberships &amp; pre-payment agreements]),1,COUNTIF($A$2:A36, apc[Discounts, memberships &amp; pre-payment agreements])), 0)),"")</f>
        <v/>
      </c>
      <c r="B37" s="110"/>
      <c r="C37" s="111"/>
      <c r="D37" s="112"/>
      <c r="E37" s="117" t="str">
        <f>IF($A37="","", COUNTIF(apc[Discounts, memberships &amp; pre-payment agreements], A37))</f>
        <v/>
      </c>
      <c r="F37" s="117" t="str">
        <f>IF($A37="","", SUMIF(apc[Discounts, memberships &amp; pre-payment agreements], $A37, apc[APC paid (£) including VAT if charged]))</f>
        <v/>
      </c>
      <c r="G37" s="117" t="str">
        <f>IF($A37="","", SUMIF(apc[Discounts, memberships &amp; pre-payment agreements], $A37, apc[Amount of APC charged to COAF grant (including VAT if charged) in £] ))</f>
        <v/>
      </c>
      <c r="H37" s="117" t="str">
        <f>IF($A37="","", SUMIF(apc[Discounts, memberships &amp; pre-payment agreements], $A37, apc[Amount of APC charged to RCUK OA fund (including VAT if charged) in £]))</f>
        <v/>
      </c>
      <c r="I37" s="118" t="str">
        <f t="shared" si="1"/>
        <v/>
      </c>
      <c r="J37" s="118" t="str">
        <f t="shared" si="2"/>
        <v/>
      </c>
      <c r="K37" s="117" t="str">
        <f t="shared" si="3"/>
        <v/>
      </c>
    </row>
    <row r="38" spans="1:11" x14ac:dyDescent="0.2">
      <c r="A38" s="109" t="str">
        <f t="array" ref="A38">IFERROR(INDEX(apc[Discounts, memberships &amp; pre-payment agreements], MATCH(0,IF(ISBLANK(apc[Discounts, memberships &amp; pre-payment agreements]),1,COUNTIF($A$2:A37, apc[Discounts, memberships &amp; pre-payment agreements])), 0)),"")</f>
        <v/>
      </c>
      <c r="B38" s="110"/>
      <c r="C38" s="111"/>
      <c r="D38" s="112"/>
      <c r="E38" s="117" t="str">
        <f>IF($A38="","", COUNTIF(apc[Discounts, memberships &amp; pre-payment agreements], A38))</f>
        <v/>
      </c>
      <c r="F38" s="117" t="str">
        <f>IF($A38="","", SUMIF(apc[Discounts, memberships &amp; pre-payment agreements], $A38, apc[APC paid (£) including VAT if charged]))</f>
        <v/>
      </c>
      <c r="G38" s="117" t="str">
        <f>IF($A38="","", SUMIF(apc[Discounts, memberships &amp; pre-payment agreements], $A38, apc[Amount of APC charged to COAF grant (including VAT if charged) in £] ))</f>
        <v/>
      </c>
      <c r="H38" s="117" t="str">
        <f>IF($A38="","", SUMIF(apc[Discounts, memberships &amp; pre-payment agreements], $A38, apc[Amount of APC charged to RCUK OA fund (including VAT if charged) in £]))</f>
        <v/>
      </c>
      <c r="I38" s="118" t="str">
        <f t="shared" si="1"/>
        <v/>
      </c>
      <c r="J38" s="118" t="str">
        <f t="shared" si="2"/>
        <v/>
      </c>
      <c r="K38" s="117" t="str">
        <f t="shared" si="3"/>
        <v/>
      </c>
    </row>
    <row r="39" spans="1:11" x14ac:dyDescent="0.2">
      <c r="A39" s="109" t="str">
        <f t="array" ref="A39">IFERROR(INDEX(apc[Discounts, memberships &amp; pre-payment agreements], MATCH(0,IF(ISBLANK(apc[Discounts, memberships &amp; pre-payment agreements]),1,COUNTIF($A$2:A38, apc[Discounts, memberships &amp; pre-payment agreements])), 0)),"")</f>
        <v/>
      </c>
      <c r="B39" s="110"/>
      <c r="C39" s="111"/>
      <c r="D39" s="112"/>
      <c r="E39" s="117" t="str">
        <f>IF($A39="","", COUNTIF(apc[Discounts, memberships &amp; pre-payment agreements], A39))</f>
        <v/>
      </c>
      <c r="F39" s="117" t="str">
        <f>IF($A39="","", SUMIF(apc[Discounts, memberships &amp; pre-payment agreements], $A39, apc[APC paid (£) including VAT if charged]))</f>
        <v/>
      </c>
      <c r="G39" s="117" t="str">
        <f>IF($A39="","", SUMIF(apc[Discounts, memberships &amp; pre-payment agreements], $A39, apc[Amount of APC charged to COAF grant (including VAT if charged) in £] ))</f>
        <v/>
      </c>
      <c r="H39" s="117" t="str">
        <f>IF($A39="","", SUMIF(apc[Discounts, memberships &amp; pre-payment agreements], $A39, apc[Amount of APC charged to RCUK OA fund (including VAT if charged) in £]))</f>
        <v/>
      </c>
      <c r="I39" s="118" t="str">
        <f t="shared" si="1"/>
        <v/>
      </c>
      <c r="J39" s="118" t="str">
        <f t="shared" si="2"/>
        <v/>
      </c>
      <c r="K39" s="117" t="str">
        <f t="shared" si="3"/>
        <v/>
      </c>
    </row>
    <row r="40" spans="1:11" x14ac:dyDescent="0.2">
      <c r="A40" s="109" t="str">
        <f t="array" ref="A40">IFERROR(INDEX(apc[Discounts, memberships &amp; pre-payment agreements], MATCH(0,IF(ISBLANK(apc[Discounts, memberships &amp; pre-payment agreements]),1,COUNTIF($A$2:A39, apc[Discounts, memberships &amp; pre-payment agreements])), 0)),"")</f>
        <v/>
      </c>
      <c r="B40" s="110"/>
      <c r="C40" s="111"/>
      <c r="D40" s="112"/>
      <c r="E40" s="117" t="str">
        <f>IF($A40="","", COUNTIF(apc[Discounts, memberships &amp; pre-payment agreements], A40))</f>
        <v/>
      </c>
      <c r="F40" s="117" t="str">
        <f>IF($A40="","", SUMIF(apc[Discounts, memberships &amp; pre-payment agreements], $A40, apc[APC paid (£) including VAT if charged]))</f>
        <v/>
      </c>
      <c r="G40" s="117" t="str">
        <f>IF($A40="","", SUMIF(apc[Discounts, memberships &amp; pre-payment agreements], $A40, apc[Amount of APC charged to COAF grant (including VAT if charged) in £] ))</f>
        <v/>
      </c>
      <c r="H40" s="117" t="str">
        <f>IF($A40="","", SUMIF(apc[Discounts, memberships &amp; pre-payment agreements], $A40, apc[Amount of APC charged to RCUK OA fund (including VAT if charged) in £]))</f>
        <v/>
      </c>
      <c r="I40" s="118" t="str">
        <f t="shared" si="1"/>
        <v/>
      </c>
      <c r="J40" s="118" t="str">
        <f t="shared" si="2"/>
        <v/>
      </c>
      <c r="K40" s="117" t="str">
        <f t="shared" si="3"/>
        <v/>
      </c>
    </row>
    <row r="41" spans="1:11" x14ac:dyDescent="0.2">
      <c r="A41" s="109" t="str">
        <f t="array" ref="A41">IFERROR(INDEX(apc[Discounts, memberships &amp; pre-payment agreements], MATCH(0,IF(ISBLANK(apc[Discounts, memberships &amp; pre-payment agreements]),1,COUNTIF($A$2:A40, apc[Discounts, memberships &amp; pre-payment agreements])), 0)),"")</f>
        <v/>
      </c>
      <c r="B41" s="110"/>
      <c r="C41" s="111"/>
      <c r="D41" s="112"/>
      <c r="E41" s="117" t="str">
        <f>IF($A41="","", COUNTIF(apc[Discounts, memberships &amp; pre-payment agreements], A41))</f>
        <v/>
      </c>
      <c r="F41" s="117" t="str">
        <f>IF($A41="","", SUMIF(apc[Discounts, memberships &amp; pre-payment agreements], $A41, apc[APC paid (£) including VAT if charged]))</f>
        <v/>
      </c>
      <c r="G41" s="117" t="str">
        <f>IF($A41="","", SUMIF(apc[Discounts, memberships &amp; pre-payment agreements], $A41, apc[Amount of APC charged to COAF grant (including VAT if charged) in £] ))</f>
        <v/>
      </c>
      <c r="H41" s="117" t="str">
        <f>IF($A41="","", SUMIF(apc[Discounts, memberships &amp; pre-payment agreements], $A41, apc[Amount of APC charged to RCUK OA fund (including VAT if charged) in £]))</f>
        <v/>
      </c>
      <c r="I41" s="118" t="str">
        <f t="shared" si="1"/>
        <v/>
      </c>
      <c r="J41" s="118" t="str">
        <f t="shared" si="2"/>
        <v/>
      </c>
      <c r="K41" s="117" t="str">
        <f t="shared" si="3"/>
        <v/>
      </c>
    </row>
    <row r="42" spans="1:11" x14ac:dyDescent="0.2">
      <c r="A42" s="109" t="str">
        <f t="array" ref="A42">IFERROR(INDEX(apc[Discounts, memberships &amp; pre-payment agreements], MATCH(0,IF(ISBLANK(apc[Discounts, memberships &amp; pre-payment agreements]),1,COUNTIF($A$2:A41, apc[Discounts, memberships &amp; pre-payment agreements])), 0)),"")</f>
        <v/>
      </c>
      <c r="B42" s="110"/>
      <c r="C42" s="111"/>
      <c r="D42" s="112"/>
      <c r="E42" s="117" t="str">
        <f>IF($A42="","", COUNTIF(apc[Discounts, memberships &amp; pre-payment agreements], A42))</f>
        <v/>
      </c>
      <c r="F42" s="117" t="str">
        <f>IF($A42="","", SUMIF(apc[Discounts, memberships &amp; pre-payment agreements], $A42, apc[APC paid (£) including VAT if charged]))</f>
        <v/>
      </c>
      <c r="G42" s="117" t="str">
        <f>IF($A42="","", SUMIF(apc[Discounts, memberships &amp; pre-payment agreements], $A42, apc[Amount of APC charged to COAF grant (including VAT if charged) in £] ))</f>
        <v/>
      </c>
      <c r="H42" s="117" t="str">
        <f>IF($A42="","", SUMIF(apc[Discounts, memberships &amp; pre-payment agreements], $A42, apc[Amount of APC charged to RCUK OA fund (including VAT if charged) in £]))</f>
        <v/>
      </c>
      <c r="I42" s="118" t="str">
        <f t="shared" si="1"/>
        <v/>
      </c>
      <c r="J42" s="118" t="str">
        <f t="shared" si="2"/>
        <v/>
      </c>
      <c r="K42" s="117" t="str">
        <f t="shared" si="3"/>
        <v/>
      </c>
    </row>
    <row r="43" spans="1:11" x14ac:dyDescent="0.2">
      <c r="A43" s="109" t="str">
        <f t="array" ref="A43">IFERROR(INDEX(apc[Discounts, memberships &amp; pre-payment agreements], MATCH(0,IF(ISBLANK(apc[Discounts, memberships &amp; pre-payment agreements]),1,COUNTIF($A$2:A42, apc[Discounts, memberships &amp; pre-payment agreements])), 0)),"")</f>
        <v/>
      </c>
      <c r="B43" s="110"/>
      <c r="C43" s="111"/>
      <c r="D43" s="112"/>
      <c r="E43" s="117" t="str">
        <f>IF($A43="","", COUNTIF(apc[Discounts, memberships &amp; pre-payment agreements], A43))</f>
        <v/>
      </c>
      <c r="F43" s="117" t="str">
        <f>IF($A43="","", SUMIF(apc[Discounts, memberships &amp; pre-payment agreements], $A43, apc[APC paid (£) including VAT if charged]))</f>
        <v/>
      </c>
      <c r="G43" s="117" t="str">
        <f>IF($A43="","", SUMIF(apc[Discounts, memberships &amp; pre-payment agreements], $A43, apc[Amount of APC charged to COAF grant (including VAT if charged) in £] ))</f>
        <v/>
      </c>
      <c r="H43" s="117" t="str">
        <f>IF($A43="","", SUMIF(apc[Discounts, memberships &amp; pre-payment agreements], $A43, apc[Amount of APC charged to RCUK OA fund (including VAT if charged) in £]))</f>
        <v/>
      </c>
      <c r="I43" s="118" t="str">
        <f t="shared" si="1"/>
        <v/>
      </c>
      <c r="J43" s="118" t="str">
        <f t="shared" si="2"/>
        <v/>
      </c>
      <c r="K43" s="117" t="str">
        <f t="shared" si="3"/>
        <v/>
      </c>
    </row>
    <row r="44" spans="1:11" x14ac:dyDescent="0.2">
      <c r="A44" s="109" t="str">
        <f t="array" ref="A44">IFERROR(INDEX(apc[Discounts, memberships &amp; pre-payment agreements], MATCH(0,IF(ISBLANK(apc[Discounts, memberships &amp; pre-payment agreements]),1,COUNTIF($A$2:A43, apc[Discounts, memberships &amp; pre-payment agreements])), 0)),"")</f>
        <v/>
      </c>
      <c r="B44" s="110"/>
      <c r="C44" s="111"/>
      <c r="D44" s="112"/>
      <c r="E44" s="117" t="str">
        <f>IF($A44="","", COUNTIF(apc[Discounts, memberships &amp; pre-payment agreements], A44))</f>
        <v/>
      </c>
      <c r="F44" s="117" t="str">
        <f>IF($A44="","", SUMIF(apc[Discounts, memberships &amp; pre-payment agreements], $A44, apc[APC paid (£) including VAT if charged]))</f>
        <v/>
      </c>
      <c r="G44" s="117" t="str">
        <f>IF($A44="","", SUMIF(apc[Discounts, memberships &amp; pre-payment agreements], $A44, apc[Amount of APC charged to COAF grant (including VAT if charged) in £] ))</f>
        <v/>
      </c>
      <c r="H44" s="117" t="str">
        <f>IF($A44="","", SUMIF(apc[Discounts, memberships &amp; pre-payment agreements], $A44, apc[Amount of APC charged to RCUK OA fund (including VAT if charged) in £]))</f>
        <v/>
      </c>
      <c r="I44" s="118" t="str">
        <f t="shared" si="1"/>
        <v/>
      </c>
      <c r="J44" s="118" t="str">
        <f t="shared" si="2"/>
        <v/>
      </c>
      <c r="K44" s="117" t="str">
        <f t="shared" si="3"/>
        <v/>
      </c>
    </row>
    <row r="45" spans="1:11" x14ac:dyDescent="0.2">
      <c r="A45" s="109" t="str">
        <f t="array" ref="A45">IFERROR(INDEX(apc[Discounts, memberships &amp; pre-payment agreements], MATCH(0,IF(ISBLANK(apc[Discounts, memberships &amp; pre-payment agreements]),1,COUNTIF($A$2:A44, apc[Discounts, memberships &amp; pre-payment agreements])), 0)),"")</f>
        <v/>
      </c>
      <c r="B45" s="110"/>
      <c r="C45" s="111"/>
      <c r="D45" s="112"/>
      <c r="E45" s="117" t="str">
        <f>IF($A45="","", COUNTIF(apc[Discounts, memberships &amp; pre-payment agreements], A45))</f>
        <v/>
      </c>
      <c r="F45" s="117" t="str">
        <f>IF($A45="","", SUMIF(apc[Discounts, memberships &amp; pre-payment agreements], $A45, apc[APC paid (£) including VAT if charged]))</f>
        <v/>
      </c>
      <c r="G45" s="117" t="str">
        <f>IF($A45="","", SUMIF(apc[Discounts, memberships &amp; pre-payment agreements], $A45, apc[Amount of APC charged to COAF grant (including VAT if charged) in £] ))</f>
        <v/>
      </c>
      <c r="H45" s="117" t="str">
        <f>IF($A45="","", SUMIF(apc[Discounts, memberships &amp; pre-payment agreements], $A45, apc[Amount of APC charged to RCUK OA fund (including VAT if charged) in £]))</f>
        <v/>
      </c>
      <c r="I45" s="118" t="str">
        <f t="shared" si="1"/>
        <v/>
      </c>
      <c r="J45" s="118" t="str">
        <f t="shared" si="2"/>
        <v/>
      </c>
      <c r="K45" s="117" t="str">
        <f t="shared" si="3"/>
        <v/>
      </c>
    </row>
    <row r="46" spans="1:11" x14ac:dyDescent="0.2">
      <c r="A46" s="109" t="str">
        <f t="array" ref="A46">IFERROR(INDEX(apc[Discounts, memberships &amp; pre-payment agreements], MATCH(0,IF(ISBLANK(apc[Discounts, memberships &amp; pre-payment agreements]),1,COUNTIF($A$2:A45, apc[Discounts, memberships &amp; pre-payment agreements])), 0)),"")</f>
        <v/>
      </c>
      <c r="B46" s="110"/>
      <c r="C46" s="111"/>
      <c r="D46" s="112"/>
      <c r="E46" s="117" t="str">
        <f>IF($A46="","", COUNTIF(apc[Discounts, memberships &amp; pre-payment agreements], A46))</f>
        <v/>
      </c>
      <c r="F46" s="117" t="str">
        <f>IF($A46="","", SUMIF(apc[Discounts, memberships &amp; pre-payment agreements], $A46, apc[APC paid (£) including VAT if charged]))</f>
        <v/>
      </c>
      <c r="G46" s="117" t="str">
        <f>IF($A46="","", SUMIF(apc[Discounts, memberships &amp; pre-payment agreements], $A46, apc[Amount of APC charged to COAF grant (including VAT if charged) in £] ))</f>
        <v/>
      </c>
      <c r="H46" s="117" t="str">
        <f>IF($A46="","", SUMIF(apc[Discounts, memberships &amp; pre-payment agreements], $A46, apc[Amount of APC charged to RCUK OA fund (including VAT if charged) in £]))</f>
        <v/>
      </c>
      <c r="I46" s="118" t="str">
        <f t="shared" si="1"/>
        <v/>
      </c>
      <c r="J46" s="118" t="str">
        <f t="shared" si="2"/>
        <v/>
      </c>
      <c r="K46" s="117" t="str">
        <f t="shared" si="3"/>
        <v/>
      </c>
    </row>
    <row r="47" spans="1:11" x14ac:dyDescent="0.2">
      <c r="A47" s="109" t="str">
        <f t="array" ref="A47">IFERROR(INDEX(apc[Discounts, memberships &amp; pre-payment agreements], MATCH(0,IF(ISBLANK(apc[Discounts, memberships &amp; pre-payment agreements]),1,COUNTIF($A$2:A46, apc[Discounts, memberships &amp; pre-payment agreements])), 0)),"")</f>
        <v/>
      </c>
      <c r="B47" s="110"/>
      <c r="C47" s="111"/>
      <c r="D47" s="112"/>
      <c r="E47" s="117" t="str">
        <f>IF($A47="","", COUNTIF(apc[Discounts, memberships &amp; pre-payment agreements], A47))</f>
        <v/>
      </c>
      <c r="F47" s="117" t="str">
        <f>IF($A47="","", SUMIF(apc[Discounts, memberships &amp; pre-payment agreements], $A47, apc[APC paid (£) including VAT if charged]))</f>
        <v/>
      </c>
      <c r="G47" s="117" t="str">
        <f>IF($A47="","", SUMIF(apc[Discounts, memberships &amp; pre-payment agreements], $A47, apc[Amount of APC charged to COAF grant (including VAT if charged) in £] ))</f>
        <v/>
      </c>
      <c r="H47" s="117" t="str">
        <f>IF($A47="","", SUMIF(apc[Discounts, memberships &amp; pre-payment agreements], $A47, apc[Amount of APC charged to RCUK OA fund (including VAT if charged) in £]))</f>
        <v/>
      </c>
      <c r="I47" s="118" t="str">
        <f t="shared" si="1"/>
        <v/>
      </c>
      <c r="J47" s="118" t="str">
        <f t="shared" si="2"/>
        <v/>
      </c>
      <c r="K47" s="117" t="str">
        <f t="shared" si="3"/>
        <v/>
      </c>
    </row>
    <row r="48" spans="1:11" x14ac:dyDescent="0.2">
      <c r="A48" s="109" t="str">
        <f t="array" ref="A48">IFERROR(INDEX(apc[Discounts, memberships &amp; pre-payment agreements], MATCH(0,IF(ISBLANK(apc[Discounts, memberships &amp; pre-payment agreements]),1,COUNTIF($A$2:A47, apc[Discounts, memberships &amp; pre-payment agreements])), 0)),"")</f>
        <v/>
      </c>
      <c r="B48" s="110"/>
      <c r="C48" s="111"/>
      <c r="D48" s="112"/>
      <c r="E48" s="117" t="str">
        <f>IF($A48="","", COUNTIF(apc[Discounts, memberships &amp; pre-payment agreements], A48))</f>
        <v/>
      </c>
      <c r="F48" s="117" t="str">
        <f>IF($A48="","", SUMIF(apc[Discounts, memberships &amp; pre-payment agreements], $A48, apc[APC paid (£) including VAT if charged]))</f>
        <v/>
      </c>
      <c r="G48" s="117" t="str">
        <f>IF($A48="","", SUMIF(apc[Discounts, memberships &amp; pre-payment agreements], $A48, apc[Amount of APC charged to COAF grant (including VAT if charged) in £] ))</f>
        <v/>
      </c>
      <c r="H48" s="117" t="str">
        <f>IF($A48="","", SUMIF(apc[Discounts, memberships &amp; pre-payment agreements], $A48, apc[Amount of APC charged to RCUK OA fund (including VAT if charged) in £]))</f>
        <v/>
      </c>
      <c r="I48" s="118" t="str">
        <f t="shared" si="1"/>
        <v/>
      </c>
      <c r="J48" s="118" t="str">
        <f t="shared" si="2"/>
        <v/>
      </c>
      <c r="K48" s="117" t="str">
        <f t="shared" si="3"/>
        <v/>
      </c>
    </row>
    <row r="49" spans="1:11" x14ac:dyDescent="0.2">
      <c r="A49" s="109" t="str">
        <f t="array" ref="A49">IFERROR(INDEX(apc[Discounts, memberships &amp; pre-payment agreements], MATCH(0,IF(ISBLANK(apc[Discounts, memberships &amp; pre-payment agreements]),1,COUNTIF($A$2:A48, apc[Discounts, memberships &amp; pre-payment agreements])), 0)),"")</f>
        <v/>
      </c>
      <c r="B49" s="110"/>
      <c r="C49" s="111"/>
      <c r="D49" s="112"/>
      <c r="E49" s="117" t="str">
        <f>IF($A49="","", COUNTIF(apc[Discounts, memberships &amp; pre-payment agreements], A49))</f>
        <v/>
      </c>
      <c r="F49" s="117" t="str">
        <f>IF($A49="","", SUMIF(apc[Discounts, memberships &amp; pre-payment agreements], $A49, apc[APC paid (£) including VAT if charged]))</f>
        <v/>
      </c>
      <c r="G49" s="117" t="str">
        <f>IF($A49="","", SUMIF(apc[Discounts, memberships &amp; pre-payment agreements], $A49, apc[Amount of APC charged to COAF grant (including VAT if charged) in £] ))</f>
        <v/>
      </c>
      <c r="H49" s="117" t="str">
        <f>IF($A49="","", SUMIF(apc[Discounts, memberships &amp; pre-payment agreements], $A49, apc[Amount of APC charged to RCUK OA fund (including VAT if charged) in £]))</f>
        <v/>
      </c>
      <c r="I49" s="118" t="str">
        <f t="shared" si="1"/>
        <v/>
      </c>
      <c r="J49" s="118" t="str">
        <f t="shared" si="2"/>
        <v/>
      </c>
      <c r="K49" s="117" t="str">
        <f t="shared" si="3"/>
        <v/>
      </c>
    </row>
    <row r="50" spans="1:11" ht="13.5" thickBot="1" x14ac:dyDescent="0.25">
      <c r="A50" s="109" t="str">
        <f t="array" ref="A50">IFERROR(INDEX(apc[Discounts, memberships &amp; pre-payment agreements], MATCH(0,IF(ISBLANK(apc[Discounts, memberships &amp; pre-payment agreements]),1,COUNTIF($A$2:A49, apc[Discounts, memberships &amp; pre-payment agreements])), 0)),"")</f>
        <v/>
      </c>
      <c r="B50" s="152"/>
      <c r="C50" s="153"/>
      <c r="D50" s="154"/>
      <c r="E50" s="117" t="str">
        <f>IF($A50="","", COUNTIF(apc[Discounts, memberships &amp; pre-payment agreements], A50))</f>
        <v/>
      </c>
      <c r="F50" s="117" t="str">
        <f>IF($A50="","", SUMIF(apc[Discounts, memberships &amp; pre-payment agreements], $A50, apc[APC paid (£) including VAT if charged]))</f>
        <v/>
      </c>
      <c r="G50" s="117" t="str">
        <f>IF($A50="","", SUMIF(apc[Discounts, memberships &amp; pre-payment agreements], $A50, apc[Amount of APC charged to COAF grant (including VAT if charged) in £] ))</f>
        <v/>
      </c>
      <c r="H50" s="117" t="str">
        <f>IF($A50="","", SUMIF(apc[Discounts, memberships &amp; pre-payment agreements], $A50, apc[Amount of APC charged to RCUK OA fund (including VAT if charged) in £]))</f>
        <v/>
      </c>
      <c r="I50" s="118" t="str">
        <f t="shared" si="1"/>
        <v/>
      </c>
      <c r="J50" s="118" t="str">
        <f t="shared" si="2"/>
        <v/>
      </c>
      <c r="K50" s="117" t="str">
        <f t="shared" si="3"/>
        <v/>
      </c>
    </row>
    <row r="51" spans="1:11" x14ac:dyDescent="0.2">
      <c r="A51" s="109"/>
    </row>
    <row r="52" spans="1:11" x14ac:dyDescent="0.2">
      <c r="A52" s="109"/>
    </row>
    <row r="53" spans="1:11" x14ac:dyDescent="0.2">
      <c r="A53" s="109"/>
    </row>
    <row r="54" spans="1:11" x14ac:dyDescent="0.2">
      <c r="A54" s="109"/>
    </row>
    <row r="55" spans="1:11" x14ac:dyDescent="0.2">
      <c r="A55" s="109"/>
    </row>
    <row r="56" spans="1:11" x14ac:dyDescent="0.2">
      <c r="A56" s="109"/>
    </row>
    <row r="57" spans="1:11" x14ac:dyDescent="0.2">
      <c r="A57" s="109"/>
    </row>
    <row r="58" spans="1:11" x14ac:dyDescent="0.2">
      <c r="A58" s="109"/>
    </row>
    <row r="59" spans="1:11" x14ac:dyDescent="0.2">
      <c r="A59" s="109"/>
    </row>
    <row r="60" spans="1:11" x14ac:dyDescent="0.2">
      <c r="A60" s="109"/>
    </row>
    <row r="61" spans="1:11" x14ac:dyDescent="0.2">
      <c r="A61" s="109"/>
    </row>
    <row r="62" spans="1:11" x14ac:dyDescent="0.2">
      <c r="A62" s="109"/>
    </row>
    <row r="63" spans="1:11" x14ac:dyDescent="0.2">
      <c r="A63" s="109"/>
    </row>
    <row r="64" spans="1:11" x14ac:dyDescent="0.2">
      <c r="A64" s="109"/>
    </row>
    <row r="65" spans="1:1" x14ac:dyDescent="0.2">
      <c r="A65" s="109"/>
    </row>
    <row r="66" spans="1:1" x14ac:dyDescent="0.2">
      <c r="A66" s="109"/>
    </row>
    <row r="67" spans="1:1" x14ac:dyDescent="0.2">
      <c r="A67" s="109"/>
    </row>
    <row r="68" spans="1:1" x14ac:dyDescent="0.2">
      <c r="A68" s="109"/>
    </row>
    <row r="69" spans="1:1" x14ac:dyDescent="0.2">
      <c r="A69" s="109"/>
    </row>
    <row r="70" spans="1:1" x14ac:dyDescent="0.2">
      <c r="A70" s="109"/>
    </row>
    <row r="71" spans="1:1" x14ac:dyDescent="0.2">
      <c r="A71" s="109"/>
    </row>
    <row r="72" spans="1:1" x14ac:dyDescent="0.2">
      <c r="A72" s="109"/>
    </row>
    <row r="73" spans="1:1" x14ac:dyDescent="0.2">
      <c r="A73" s="109"/>
    </row>
    <row r="74" spans="1:1" x14ac:dyDescent="0.2">
      <c r="A74" s="109"/>
    </row>
    <row r="75" spans="1:1" x14ac:dyDescent="0.2">
      <c r="A75" s="109"/>
    </row>
    <row r="76" spans="1:1" x14ac:dyDescent="0.2">
      <c r="A76" s="109"/>
    </row>
    <row r="77" spans="1:1" x14ac:dyDescent="0.2">
      <c r="A77" s="109"/>
    </row>
    <row r="78" spans="1:1" x14ac:dyDescent="0.2">
      <c r="A78" s="109"/>
    </row>
    <row r="79" spans="1:1" x14ac:dyDescent="0.2">
      <c r="A79" s="109"/>
    </row>
    <row r="80" spans="1:1" x14ac:dyDescent="0.2">
      <c r="A80" s="109"/>
    </row>
    <row r="81" spans="1:1" x14ac:dyDescent="0.2">
      <c r="A81" s="109"/>
    </row>
    <row r="82" spans="1:1" x14ac:dyDescent="0.2">
      <c r="A82" s="109"/>
    </row>
    <row r="83" spans="1:1" x14ac:dyDescent="0.2">
      <c r="A83" s="109"/>
    </row>
    <row r="84" spans="1:1" x14ac:dyDescent="0.2">
      <c r="A84" s="109"/>
    </row>
    <row r="85" spans="1:1" x14ac:dyDescent="0.2">
      <c r="A85" s="109"/>
    </row>
    <row r="86" spans="1:1" x14ac:dyDescent="0.2">
      <c r="A86" s="109"/>
    </row>
    <row r="87" spans="1:1" x14ac:dyDescent="0.2">
      <c r="A87" s="109"/>
    </row>
    <row r="88" spans="1:1" x14ac:dyDescent="0.2">
      <c r="A88" s="109"/>
    </row>
    <row r="89" spans="1:1" x14ac:dyDescent="0.2">
      <c r="A89" s="109"/>
    </row>
    <row r="90" spans="1:1" x14ac:dyDescent="0.2">
      <c r="A90" s="109"/>
    </row>
    <row r="91" spans="1:1" x14ac:dyDescent="0.2">
      <c r="A91" s="109"/>
    </row>
    <row r="92" spans="1:1" x14ac:dyDescent="0.2">
      <c r="A92" s="109"/>
    </row>
    <row r="93" spans="1:1" x14ac:dyDescent="0.2">
      <c r="A93" s="109"/>
    </row>
    <row r="94" spans="1:1" x14ac:dyDescent="0.2">
      <c r="A94" s="109"/>
    </row>
    <row r="95" spans="1:1" x14ac:dyDescent="0.2">
      <c r="A95" s="109"/>
    </row>
    <row r="96" spans="1:1" x14ac:dyDescent="0.2">
      <c r="A96" s="109"/>
    </row>
    <row r="97" spans="1:1" x14ac:dyDescent="0.2">
      <c r="A97" s="109"/>
    </row>
    <row r="98" spans="1:1" x14ac:dyDescent="0.2">
      <c r="A98" s="109"/>
    </row>
    <row r="99" spans="1:1" x14ac:dyDescent="0.2">
      <c r="A99" s="109"/>
    </row>
    <row r="100" spans="1:1" x14ac:dyDescent="0.2">
      <c r="A100" s="109"/>
    </row>
    <row r="101" spans="1:1" x14ac:dyDescent="0.2">
      <c r="A101" s="109"/>
    </row>
    <row r="102" spans="1:1" x14ac:dyDescent="0.2">
      <c r="A102" s="109"/>
    </row>
    <row r="103" spans="1:1" x14ac:dyDescent="0.2">
      <c r="A103" s="109"/>
    </row>
    <row r="104" spans="1:1" x14ac:dyDescent="0.2">
      <c r="A104" s="109"/>
    </row>
    <row r="105" spans="1:1" x14ac:dyDescent="0.2">
      <c r="A105" s="109"/>
    </row>
    <row r="106" spans="1:1" x14ac:dyDescent="0.2">
      <c r="A106" s="109"/>
    </row>
    <row r="107" spans="1:1" x14ac:dyDescent="0.2">
      <c r="A107" s="109"/>
    </row>
    <row r="108" spans="1:1" x14ac:dyDescent="0.2">
      <c r="A108" s="109"/>
    </row>
    <row r="109" spans="1:1" x14ac:dyDescent="0.2">
      <c r="A109" s="109"/>
    </row>
    <row r="110" spans="1:1" x14ac:dyDescent="0.2">
      <c r="A110" s="109"/>
    </row>
    <row r="111" spans="1:1" x14ac:dyDescent="0.2">
      <c r="A111" s="109"/>
    </row>
    <row r="112" spans="1:1" x14ac:dyDescent="0.2">
      <c r="A112" s="109"/>
    </row>
    <row r="113" spans="1:1" x14ac:dyDescent="0.2">
      <c r="A113" s="109"/>
    </row>
    <row r="114" spans="1:1" x14ac:dyDescent="0.2">
      <c r="A114" s="109"/>
    </row>
    <row r="115" spans="1:1" x14ac:dyDescent="0.2">
      <c r="A115" s="109"/>
    </row>
    <row r="116" spans="1:1" x14ac:dyDescent="0.2">
      <c r="A116" s="109"/>
    </row>
    <row r="117" spans="1:1" x14ac:dyDescent="0.2">
      <c r="A117" s="109"/>
    </row>
    <row r="118" spans="1:1" x14ac:dyDescent="0.2">
      <c r="A118" s="109"/>
    </row>
    <row r="119" spans="1:1" x14ac:dyDescent="0.2">
      <c r="A119" s="109"/>
    </row>
    <row r="120" spans="1:1" x14ac:dyDescent="0.2">
      <c r="A120" s="109"/>
    </row>
    <row r="121" spans="1:1" x14ac:dyDescent="0.2">
      <c r="A121" s="109"/>
    </row>
    <row r="122" spans="1:1" x14ac:dyDescent="0.2">
      <c r="A122" s="109"/>
    </row>
    <row r="123" spans="1:1" x14ac:dyDescent="0.2">
      <c r="A123" s="109"/>
    </row>
    <row r="124" spans="1:1" x14ac:dyDescent="0.2">
      <c r="A124" s="109"/>
    </row>
    <row r="125" spans="1:1" x14ac:dyDescent="0.2">
      <c r="A125" s="109"/>
    </row>
    <row r="126" spans="1:1" x14ac:dyDescent="0.2">
      <c r="A126" s="109"/>
    </row>
    <row r="127" spans="1:1" x14ac:dyDescent="0.2">
      <c r="A127" s="109"/>
    </row>
    <row r="128" spans="1:1" x14ac:dyDescent="0.2">
      <c r="A128" s="109"/>
    </row>
    <row r="129" spans="1:1" x14ac:dyDescent="0.2">
      <c r="A129" s="109"/>
    </row>
    <row r="130" spans="1:1" x14ac:dyDescent="0.2">
      <c r="A130" s="109"/>
    </row>
    <row r="131" spans="1:1" x14ac:dyDescent="0.2">
      <c r="A131" s="109"/>
    </row>
    <row r="132" spans="1:1" x14ac:dyDescent="0.2">
      <c r="A132" s="109"/>
    </row>
    <row r="133" spans="1:1" x14ac:dyDescent="0.2">
      <c r="A133" s="109"/>
    </row>
    <row r="134" spans="1:1" x14ac:dyDescent="0.2">
      <c r="A134" s="109"/>
    </row>
    <row r="135" spans="1:1" x14ac:dyDescent="0.2">
      <c r="A135" s="109"/>
    </row>
    <row r="136" spans="1:1" x14ac:dyDescent="0.2">
      <c r="A136" s="109"/>
    </row>
    <row r="137" spans="1:1" x14ac:dyDescent="0.2">
      <c r="A137" s="109"/>
    </row>
    <row r="138" spans="1:1" x14ac:dyDescent="0.2">
      <c r="A138" s="109"/>
    </row>
    <row r="139" spans="1:1" x14ac:dyDescent="0.2">
      <c r="A139" s="109"/>
    </row>
    <row r="140" spans="1:1" x14ac:dyDescent="0.2">
      <c r="A140" s="109"/>
    </row>
    <row r="141" spans="1:1" x14ac:dyDescent="0.2">
      <c r="A141" s="109"/>
    </row>
    <row r="142" spans="1:1" x14ac:dyDescent="0.2">
      <c r="A142" s="109"/>
    </row>
    <row r="143" spans="1:1" x14ac:dyDescent="0.2">
      <c r="A143" s="109"/>
    </row>
    <row r="144" spans="1:1" x14ac:dyDescent="0.2">
      <c r="A144" s="109"/>
    </row>
    <row r="145" spans="1:1" x14ac:dyDescent="0.2">
      <c r="A145" s="109"/>
    </row>
    <row r="146" spans="1:1" x14ac:dyDescent="0.2">
      <c r="A146" s="109"/>
    </row>
    <row r="147" spans="1:1" x14ac:dyDescent="0.2">
      <c r="A147" s="109"/>
    </row>
    <row r="148" spans="1:1" x14ac:dyDescent="0.2">
      <c r="A148" s="109"/>
    </row>
    <row r="149" spans="1:1" x14ac:dyDescent="0.2">
      <c r="A149" s="109"/>
    </row>
    <row r="150" spans="1:1" x14ac:dyDescent="0.2">
      <c r="A150" s="109"/>
    </row>
    <row r="151" spans="1:1" x14ac:dyDescent="0.2">
      <c r="A151" s="109"/>
    </row>
    <row r="152" spans="1:1" x14ac:dyDescent="0.2">
      <c r="A152" s="109"/>
    </row>
    <row r="153" spans="1:1" x14ac:dyDescent="0.2">
      <c r="A153" s="109"/>
    </row>
    <row r="154" spans="1:1" x14ac:dyDescent="0.2">
      <c r="A154" s="109"/>
    </row>
    <row r="155" spans="1:1" x14ac:dyDescent="0.2">
      <c r="A155" s="109"/>
    </row>
    <row r="156" spans="1:1" x14ac:dyDescent="0.2">
      <c r="A156" s="109"/>
    </row>
    <row r="157" spans="1:1" x14ac:dyDescent="0.2">
      <c r="A157" s="109"/>
    </row>
    <row r="158" spans="1:1" x14ac:dyDescent="0.2">
      <c r="A158" s="109"/>
    </row>
    <row r="159" spans="1:1" x14ac:dyDescent="0.2">
      <c r="A159" s="109"/>
    </row>
    <row r="160" spans="1:1" x14ac:dyDescent="0.2">
      <c r="A160" s="109"/>
    </row>
    <row r="161" spans="1:1" x14ac:dyDescent="0.2">
      <c r="A161" s="109"/>
    </row>
    <row r="162" spans="1:1" x14ac:dyDescent="0.2">
      <c r="A162" s="109"/>
    </row>
    <row r="163" spans="1:1" x14ac:dyDescent="0.2">
      <c r="A163" s="109"/>
    </row>
    <row r="164" spans="1:1" x14ac:dyDescent="0.2">
      <c r="A164" s="109"/>
    </row>
    <row r="165" spans="1:1" x14ac:dyDescent="0.2">
      <c r="A165" s="109"/>
    </row>
    <row r="166" spans="1:1" x14ac:dyDescent="0.2">
      <c r="A166" s="109"/>
    </row>
    <row r="167" spans="1:1" x14ac:dyDescent="0.2">
      <c r="A167" s="109"/>
    </row>
    <row r="168" spans="1:1" x14ac:dyDescent="0.2">
      <c r="A168" s="109"/>
    </row>
    <row r="169" spans="1:1" x14ac:dyDescent="0.2">
      <c r="A169" s="109"/>
    </row>
    <row r="170" spans="1:1" x14ac:dyDescent="0.2">
      <c r="A170" s="109"/>
    </row>
    <row r="171" spans="1:1" x14ac:dyDescent="0.2">
      <c r="A171" s="109"/>
    </row>
    <row r="172" spans="1:1" x14ac:dyDescent="0.2">
      <c r="A172" s="109"/>
    </row>
    <row r="173" spans="1:1" x14ac:dyDescent="0.2">
      <c r="A173" s="109"/>
    </row>
    <row r="174" spans="1:1" x14ac:dyDescent="0.2">
      <c r="A174" s="109"/>
    </row>
  </sheetData>
  <sheetProtection sheet="1" objects="1" scenarios="1" formatCells="0" formatColumns="0" formatRows="0" insertColumns="0" insertRows="0" insertHyperlinks="0" deleteColumns="0" deleteRows="0" sort="0" autoFilter="0" pivotTables="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Normal="100" workbookViewId="0">
      <selection activeCell="F34" sqref="F34"/>
    </sheetView>
  </sheetViews>
  <sheetFormatPr defaultColWidth="9.140625" defaultRowHeight="15" x14ac:dyDescent="0.25"/>
  <cols>
    <col min="1" max="1" width="4.42578125" style="13" customWidth="1"/>
    <col min="2" max="2" width="57.140625" style="13" customWidth="1"/>
    <col min="3" max="6" width="18.85546875" style="13" customWidth="1"/>
    <col min="7" max="7" width="14.85546875" style="13" customWidth="1"/>
    <col min="8" max="8" width="19.140625" style="13" customWidth="1"/>
    <col min="9" max="9" width="40.7109375" style="13" customWidth="1"/>
    <col min="10" max="10" width="19.85546875" style="13" customWidth="1"/>
    <col min="11" max="16384" width="9.140625" style="13"/>
  </cols>
  <sheetData>
    <row r="1" spans="1:8" x14ac:dyDescent="0.25">
      <c r="A1" s="9"/>
      <c r="B1" s="10"/>
      <c r="C1" s="9"/>
      <c r="D1" s="9"/>
      <c r="E1" s="11"/>
      <c r="F1" s="12"/>
      <c r="G1" s="9"/>
      <c r="H1" s="9"/>
    </row>
    <row r="2" spans="1:8" x14ac:dyDescent="0.25">
      <c r="A2" s="9"/>
      <c r="B2" s="10"/>
      <c r="C2" s="9"/>
      <c r="D2" s="9"/>
      <c r="E2" s="11"/>
      <c r="F2" s="12"/>
      <c r="G2" s="9"/>
      <c r="H2" s="9"/>
    </row>
    <row r="3" spans="1:8" x14ac:dyDescent="0.25">
      <c r="A3" s="9"/>
      <c r="B3" s="10"/>
      <c r="C3" s="9"/>
      <c r="D3" s="9"/>
      <c r="E3" s="11"/>
      <c r="F3" s="12"/>
      <c r="G3" s="9"/>
      <c r="H3" s="9"/>
    </row>
    <row r="4" spans="1:8" x14ac:dyDescent="0.25">
      <c r="A4" s="9"/>
      <c r="B4" s="10"/>
      <c r="C4" s="9"/>
      <c r="D4" s="9"/>
      <c r="E4" s="11"/>
      <c r="F4" s="12"/>
      <c r="G4" s="9"/>
      <c r="H4" s="9"/>
    </row>
    <row r="5" spans="1:8" x14ac:dyDescent="0.25">
      <c r="A5" s="9"/>
      <c r="B5" s="10"/>
      <c r="C5" s="9"/>
      <c r="D5" s="9"/>
      <c r="E5" s="11"/>
      <c r="F5" s="12"/>
      <c r="G5" s="9"/>
      <c r="H5" s="9"/>
    </row>
    <row r="6" spans="1:8" x14ac:dyDescent="0.25">
      <c r="A6" s="9"/>
      <c r="B6" s="10"/>
      <c r="C6" s="9"/>
      <c r="D6" s="9"/>
      <c r="E6" s="11"/>
      <c r="F6" s="12"/>
      <c r="G6" s="9"/>
      <c r="H6" s="9"/>
    </row>
    <row r="7" spans="1:8" ht="14.25" customHeight="1" x14ac:dyDescent="0.25">
      <c r="A7" s="9"/>
      <c r="B7" s="10"/>
      <c r="C7" s="9"/>
      <c r="D7" s="9"/>
      <c r="E7" s="11"/>
      <c r="F7" s="12"/>
      <c r="G7" s="9"/>
      <c r="H7" s="9"/>
    </row>
    <row r="8" spans="1:8" ht="14.25" customHeight="1" x14ac:dyDescent="0.25">
      <c r="A8" s="9"/>
      <c r="B8" s="10"/>
      <c r="C8" s="9"/>
      <c r="D8" s="9"/>
      <c r="E8" s="11"/>
      <c r="F8" s="12"/>
      <c r="G8" s="9"/>
      <c r="H8" s="9"/>
    </row>
    <row r="9" spans="1:8" x14ac:dyDescent="0.25">
      <c r="A9" s="9"/>
      <c r="B9" s="10"/>
      <c r="C9" s="9"/>
      <c r="D9" s="9"/>
      <c r="E9" s="11"/>
      <c r="F9" s="12"/>
      <c r="G9" s="9"/>
      <c r="H9" s="9"/>
    </row>
    <row r="10" spans="1:8" ht="15.75" customHeight="1" x14ac:dyDescent="0.3">
      <c r="A10" s="218" t="s">
        <v>240</v>
      </c>
      <c r="B10" s="218"/>
      <c r="C10" s="218"/>
      <c r="D10" s="218"/>
      <c r="E10" s="218"/>
      <c r="F10" s="218"/>
      <c r="G10" s="218"/>
      <c r="H10" s="9"/>
    </row>
    <row r="11" spans="1:8" ht="15.75" x14ac:dyDescent="0.25">
      <c r="A11" s="14" t="s">
        <v>99</v>
      </c>
      <c r="B11" s="15" t="s">
        <v>62</v>
      </c>
      <c r="C11" s="16" t="s">
        <v>63</v>
      </c>
      <c r="D11" s="9"/>
      <c r="E11" s="9"/>
      <c r="F11" s="12"/>
      <c r="G11" s="9"/>
      <c r="H11" s="9"/>
    </row>
    <row r="12" spans="1:8" ht="15.75" x14ac:dyDescent="0.25">
      <c r="A12" s="14"/>
      <c r="B12" s="17" t="s">
        <v>64</v>
      </c>
      <c r="C12" s="18"/>
      <c r="D12" s="9"/>
      <c r="E12" s="9"/>
      <c r="F12" s="9"/>
      <c r="G12" s="9"/>
      <c r="H12" s="9"/>
    </row>
    <row r="13" spans="1:8" ht="15.75" x14ac:dyDescent="0.25">
      <c r="A13" s="14"/>
      <c r="B13" s="17" t="s">
        <v>65</v>
      </c>
      <c r="C13" s="18"/>
      <c r="D13" s="9"/>
      <c r="E13" s="9"/>
      <c r="F13" s="9"/>
      <c r="G13" s="9"/>
      <c r="H13" s="9"/>
    </row>
    <row r="14" spans="1:8" ht="15.75" x14ac:dyDescent="0.25">
      <c r="A14" s="14"/>
      <c r="B14" s="17" t="s">
        <v>66</v>
      </c>
      <c r="C14" s="18"/>
      <c r="D14" s="9"/>
      <c r="E14" s="9"/>
      <c r="F14" s="9"/>
      <c r="G14" s="9"/>
      <c r="H14" s="9"/>
    </row>
    <row r="15" spans="1:8" ht="15.75" x14ac:dyDescent="0.25">
      <c r="A15" s="14"/>
      <c r="B15" s="19" t="s">
        <v>67</v>
      </c>
      <c r="C15" s="20" t="e">
        <f>(C13+C14)/C12</f>
        <v>#DIV/0!</v>
      </c>
      <c r="D15" s="9"/>
      <c r="E15" s="9"/>
      <c r="F15" s="9"/>
      <c r="G15" s="9"/>
      <c r="H15" s="9"/>
    </row>
    <row r="16" spans="1:8" ht="6" customHeight="1" x14ac:dyDescent="0.25">
      <c r="A16" s="14"/>
      <c r="B16" s="11"/>
      <c r="C16" s="21"/>
      <c r="D16" s="9"/>
      <c r="E16" s="9"/>
      <c r="F16" s="9"/>
      <c r="G16" s="9"/>
      <c r="H16" s="9"/>
    </row>
    <row r="17" spans="1:11" ht="15.75" x14ac:dyDescent="0.25">
      <c r="A17" s="14" t="s">
        <v>100</v>
      </c>
      <c r="B17" s="15" t="s">
        <v>68</v>
      </c>
      <c r="C17" s="22" t="s">
        <v>69</v>
      </c>
      <c r="D17" s="9"/>
      <c r="E17" s="9"/>
      <c r="F17" s="9"/>
      <c r="G17" s="9"/>
      <c r="H17" s="9"/>
    </row>
    <row r="18" spans="1:11" ht="15.75" x14ac:dyDescent="0.25">
      <c r="A18" s="14"/>
      <c r="B18" s="23" t="s">
        <v>70</v>
      </c>
      <c r="C18" s="24">
        <v>0.86</v>
      </c>
      <c r="D18" s="9"/>
      <c r="E18" s="9"/>
      <c r="F18" s="9"/>
      <c r="G18" s="9"/>
      <c r="H18" s="9"/>
    </row>
    <row r="19" spans="1:11" ht="15.75" x14ac:dyDescent="0.25">
      <c r="A19" s="14"/>
      <c r="B19" s="23" t="s">
        <v>71</v>
      </c>
      <c r="C19" s="24">
        <v>0.125</v>
      </c>
      <c r="D19" s="9"/>
      <c r="E19" s="9"/>
      <c r="F19" s="9"/>
      <c r="G19" s="9"/>
      <c r="H19" s="9"/>
      <c r="I19" s="25"/>
      <c r="J19" s="26"/>
    </row>
    <row r="20" spans="1:11" ht="15.75" x14ac:dyDescent="0.25">
      <c r="A20" s="14"/>
      <c r="B20" s="27" t="s">
        <v>72</v>
      </c>
      <c r="C20" s="20">
        <f>C18+C19</f>
        <v>0.98499999999999999</v>
      </c>
      <c r="D20" s="9"/>
      <c r="E20" s="9"/>
      <c r="F20" s="9"/>
      <c r="G20" s="9"/>
      <c r="H20" s="9"/>
      <c r="J20" s="28"/>
      <c r="K20" s="29"/>
    </row>
    <row r="21" spans="1:11" ht="5.25" customHeight="1" x14ac:dyDescent="0.25">
      <c r="A21" s="14"/>
      <c r="B21" s="30"/>
      <c r="C21" s="21"/>
      <c r="D21" s="9"/>
      <c r="E21" s="9"/>
      <c r="F21" s="9"/>
      <c r="G21" s="9"/>
      <c r="H21" s="9"/>
      <c r="J21" s="28"/>
      <c r="K21" s="31"/>
    </row>
    <row r="22" spans="1:11" ht="15.75" x14ac:dyDescent="0.25">
      <c r="A22" s="14" t="s">
        <v>101</v>
      </c>
      <c r="B22" s="8" t="s">
        <v>93</v>
      </c>
      <c r="C22" s="32"/>
      <c r="D22" s="33"/>
      <c r="E22" s="33"/>
      <c r="F22" s="33"/>
      <c r="G22" s="34"/>
      <c r="H22" s="9"/>
      <c r="J22" s="28"/>
      <c r="K22" s="31"/>
    </row>
    <row r="23" spans="1:11" ht="26.25" x14ac:dyDescent="0.25">
      <c r="A23" s="14"/>
      <c r="B23" s="35" t="s">
        <v>92</v>
      </c>
      <c r="C23" s="219" t="s">
        <v>370</v>
      </c>
      <c r="D23" s="219"/>
      <c r="E23" s="219"/>
      <c r="F23" s="219"/>
      <c r="G23" s="220"/>
      <c r="H23" s="9"/>
      <c r="J23" s="28"/>
      <c r="K23" s="31"/>
    </row>
    <row r="24" spans="1:11" ht="5.25" customHeight="1" x14ac:dyDescent="0.25">
      <c r="A24" s="14"/>
      <c r="B24" s="9"/>
      <c r="C24" s="9"/>
      <c r="D24" s="9"/>
      <c r="E24" s="9"/>
      <c r="F24" s="9"/>
      <c r="G24" s="9"/>
      <c r="H24" s="9"/>
      <c r="J24" s="28"/>
      <c r="K24" s="31"/>
    </row>
    <row r="25" spans="1:11" ht="18.75" customHeight="1" x14ac:dyDescent="0.3">
      <c r="A25" s="221" t="s">
        <v>125</v>
      </c>
      <c r="B25" s="221"/>
      <c r="C25" s="221"/>
      <c r="D25" s="221"/>
      <c r="E25" s="221"/>
      <c r="F25" s="221"/>
      <c r="G25" s="221"/>
      <c r="H25" s="9"/>
      <c r="J25" s="28"/>
      <c r="K25" s="31"/>
    </row>
    <row r="26" spans="1:11" ht="9" customHeight="1" x14ac:dyDescent="0.25">
      <c r="A26" s="14"/>
      <c r="B26" s="30"/>
      <c r="C26" s="9"/>
      <c r="D26" s="9"/>
      <c r="E26" s="9"/>
      <c r="F26" s="9"/>
      <c r="G26" s="9"/>
      <c r="H26" s="9"/>
      <c r="J26" s="28"/>
      <c r="K26" s="31"/>
    </row>
    <row r="27" spans="1:11" ht="36.75" customHeight="1" x14ac:dyDescent="0.25">
      <c r="A27" s="14" t="s">
        <v>102</v>
      </c>
      <c r="B27" s="36" t="s">
        <v>73</v>
      </c>
      <c r="C27" s="37" t="s">
        <v>74</v>
      </c>
      <c r="D27" s="37" t="s">
        <v>75</v>
      </c>
      <c r="E27" s="37" t="s">
        <v>76</v>
      </c>
      <c r="F27" s="37" t="s">
        <v>77</v>
      </c>
      <c r="G27" s="38" t="s">
        <v>78</v>
      </c>
      <c r="H27" s="9"/>
      <c r="J27" s="28"/>
      <c r="K27" s="31"/>
    </row>
    <row r="28" spans="1:11" ht="18.75" customHeight="1" x14ac:dyDescent="0.25">
      <c r="A28" s="14"/>
      <c r="B28" s="17" t="s">
        <v>126</v>
      </c>
      <c r="C28" s="171">
        <v>0</v>
      </c>
      <c r="D28" s="42">
        <v>30875</v>
      </c>
      <c r="E28" s="39">
        <f>C28+D28</f>
        <v>30875</v>
      </c>
      <c r="F28" s="42">
        <v>12181</v>
      </c>
      <c r="G28" s="40">
        <f t="shared" ref="G28:G33" si="0">E28-F28</f>
        <v>18694</v>
      </c>
      <c r="H28" s="9"/>
      <c r="J28" s="28"/>
      <c r="K28" s="31"/>
    </row>
    <row r="29" spans="1:11" ht="18.75" customHeight="1" x14ac:dyDescent="0.25">
      <c r="A29" s="14"/>
      <c r="B29" s="17" t="s">
        <v>127</v>
      </c>
      <c r="C29" s="39">
        <f>G28</f>
        <v>18694</v>
      </c>
      <c r="D29" s="42">
        <v>36324</v>
      </c>
      <c r="E29" s="39">
        <f>C29+D29</f>
        <v>55018</v>
      </c>
      <c r="F29" s="42">
        <v>12965</v>
      </c>
      <c r="G29" s="40">
        <f t="shared" si="0"/>
        <v>42053</v>
      </c>
      <c r="H29" s="9"/>
      <c r="J29" s="28"/>
      <c r="K29" s="31"/>
    </row>
    <row r="30" spans="1:11" ht="18.75" customHeight="1" x14ac:dyDescent="0.25">
      <c r="A30" s="14"/>
      <c r="B30" s="17" t="s">
        <v>128</v>
      </c>
      <c r="C30" s="39">
        <f>G29</f>
        <v>42053</v>
      </c>
      <c r="D30" s="42">
        <v>41452</v>
      </c>
      <c r="E30" s="39">
        <f>C30+D30</f>
        <v>83505</v>
      </c>
      <c r="F30" s="42">
        <v>27721</v>
      </c>
      <c r="G30" s="40">
        <f t="shared" si="0"/>
        <v>55784</v>
      </c>
      <c r="H30" s="9"/>
      <c r="J30" s="28"/>
      <c r="K30" s="31"/>
    </row>
    <row r="31" spans="1:11" ht="18.75" customHeight="1" x14ac:dyDescent="0.25">
      <c r="A31" s="14"/>
      <c r="B31" s="17" t="s">
        <v>237</v>
      </c>
      <c r="C31" s="39">
        <f>G30</f>
        <v>55784</v>
      </c>
      <c r="D31" s="42">
        <v>10800</v>
      </c>
      <c r="E31" s="39">
        <f>C31+D31</f>
        <v>66584</v>
      </c>
      <c r="F31" s="42">
        <v>37203.71</v>
      </c>
      <c r="G31" s="40">
        <f t="shared" si="0"/>
        <v>29380.29</v>
      </c>
      <c r="H31" s="9"/>
      <c r="J31" s="28"/>
      <c r="K31" s="31"/>
    </row>
    <row r="32" spans="1:11" ht="18.75" customHeight="1" x14ac:dyDescent="0.25">
      <c r="A32" s="14"/>
      <c r="B32" s="17" t="s">
        <v>242</v>
      </c>
      <c r="C32" s="41">
        <f>G31</f>
        <v>29380.29</v>
      </c>
      <c r="D32" s="42">
        <v>10321</v>
      </c>
      <c r="E32" s="41">
        <f>C32+D32</f>
        <v>39701.29</v>
      </c>
      <c r="F32" s="42">
        <v>33446.43</v>
      </c>
      <c r="G32" s="43">
        <f t="shared" si="0"/>
        <v>6254.8600000000006</v>
      </c>
      <c r="H32" s="9"/>
      <c r="J32" s="28"/>
      <c r="K32" s="31"/>
    </row>
    <row r="33" spans="1:11" ht="18.75" customHeight="1" x14ac:dyDescent="0.25">
      <c r="A33" s="14"/>
      <c r="B33" s="85" t="s">
        <v>241</v>
      </c>
      <c r="C33" s="44">
        <f>G32</f>
        <v>6254.8600000000006</v>
      </c>
      <c r="D33" s="44">
        <v>39674.18</v>
      </c>
      <c r="E33" s="44">
        <f>SUM(C33:D33)</f>
        <v>45929.04</v>
      </c>
      <c r="F33" s="45">
        <v>46500</v>
      </c>
      <c r="G33" s="46">
        <f t="shared" si="0"/>
        <v>-570.95999999999913</v>
      </c>
      <c r="H33" s="9"/>
      <c r="J33" s="28"/>
      <c r="K33" s="31"/>
    </row>
    <row r="34" spans="1:11" ht="18.75" customHeight="1" x14ac:dyDescent="0.3">
      <c r="A34" s="47"/>
      <c r="B34" s="47"/>
      <c r="C34" s="47"/>
      <c r="D34" s="47"/>
      <c r="E34" s="47"/>
      <c r="F34" s="47"/>
      <c r="G34" s="47"/>
      <c r="H34" s="9"/>
      <c r="J34" s="28"/>
      <c r="K34" s="31"/>
    </row>
    <row r="35" spans="1:11" ht="15.75" x14ac:dyDescent="0.25">
      <c r="A35" s="14" t="s">
        <v>103</v>
      </c>
      <c r="B35" s="48" t="s">
        <v>243</v>
      </c>
      <c r="C35" s="34"/>
      <c r="D35" s="222" t="s">
        <v>124</v>
      </c>
      <c r="E35" s="223"/>
      <c r="F35" s="223"/>
      <c r="G35" s="223"/>
      <c r="H35" s="223"/>
      <c r="J35" s="28"/>
      <c r="K35" s="31"/>
    </row>
    <row r="36" spans="1:11" ht="15.75" x14ac:dyDescent="0.25">
      <c r="A36" s="14"/>
      <c r="B36" s="49" t="s">
        <v>86</v>
      </c>
      <c r="C36" s="46">
        <f>C41+C43</f>
        <v>0</v>
      </c>
      <c r="D36" s="9"/>
      <c r="E36" s="9"/>
      <c r="F36" s="9"/>
      <c r="G36" s="9"/>
      <c r="H36" s="9"/>
      <c r="J36" s="28"/>
      <c r="K36" s="31"/>
    </row>
    <row r="37" spans="1:11" ht="6.75" customHeight="1" x14ac:dyDescent="0.25">
      <c r="A37" s="14"/>
      <c r="B37" s="50"/>
      <c r="C37" s="51"/>
      <c r="D37" s="9"/>
      <c r="E37" s="9"/>
      <c r="F37" s="9"/>
      <c r="G37" s="9"/>
      <c r="H37" s="9"/>
      <c r="J37" s="28"/>
      <c r="K37" s="31"/>
    </row>
    <row r="38" spans="1:11" ht="15.75" x14ac:dyDescent="0.25">
      <c r="A38" s="14"/>
      <c r="B38" s="17" t="s">
        <v>79</v>
      </c>
      <c r="C38" s="52" t="s">
        <v>80</v>
      </c>
      <c r="D38" s="9"/>
      <c r="E38" s="9"/>
      <c r="F38" s="9"/>
      <c r="G38" s="9"/>
      <c r="H38" s="9"/>
      <c r="J38" s="28"/>
      <c r="K38" s="31"/>
    </row>
    <row r="39" spans="1:11" ht="15.75" x14ac:dyDescent="0.25">
      <c r="A39" s="14"/>
      <c r="B39" s="17" t="s">
        <v>81</v>
      </c>
      <c r="C39" s="53">
        <v>0</v>
      </c>
      <c r="D39" s="9"/>
      <c r="E39" s="9"/>
      <c r="F39" s="9"/>
      <c r="G39" s="9"/>
      <c r="H39" s="9"/>
      <c r="J39" s="28"/>
      <c r="K39" s="31"/>
    </row>
    <row r="40" spans="1:11" ht="15.75" x14ac:dyDescent="0.25">
      <c r="A40" s="14"/>
      <c r="B40" s="17" t="s">
        <v>82</v>
      </c>
      <c r="C40" s="53">
        <v>0</v>
      </c>
      <c r="D40" s="9"/>
      <c r="E40" s="9"/>
      <c r="F40" s="9"/>
      <c r="G40" s="9"/>
      <c r="H40" s="9"/>
      <c r="J40" s="28"/>
      <c r="K40" s="31"/>
    </row>
    <row r="41" spans="1:11" ht="15.75" x14ac:dyDescent="0.25">
      <c r="A41" s="14"/>
      <c r="B41" s="17" t="s">
        <v>83</v>
      </c>
      <c r="C41" s="40">
        <v>0</v>
      </c>
      <c r="D41" s="9"/>
      <c r="E41" s="9"/>
      <c r="F41" s="9"/>
      <c r="G41" s="9"/>
      <c r="H41" s="9"/>
      <c r="J41" s="28"/>
      <c r="K41" s="31"/>
    </row>
    <row r="42" spans="1:11" ht="15.75" x14ac:dyDescent="0.25">
      <c r="A42" s="14"/>
      <c r="B42" s="17"/>
      <c r="C42" s="40"/>
      <c r="D42" s="9"/>
      <c r="E42" s="9"/>
      <c r="F42" s="9"/>
      <c r="G42" s="9"/>
      <c r="H42" s="9"/>
      <c r="J42" s="28"/>
      <c r="K42" s="31"/>
    </row>
    <row r="43" spans="1:11" ht="15.75" x14ac:dyDescent="0.25">
      <c r="A43" s="14"/>
      <c r="B43" s="54" t="s">
        <v>123</v>
      </c>
      <c r="C43" s="55">
        <f>SUM(Table14[Amount])</f>
        <v>0</v>
      </c>
      <c r="D43" s="9"/>
      <c r="E43" s="9"/>
      <c r="F43" s="9"/>
      <c r="G43" s="9"/>
      <c r="H43" s="9"/>
      <c r="J43" s="28"/>
      <c r="K43" s="31"/>
    </row>
    <row r="44" spans="1:11" ht="15.75" x14ac:dyDescent="0.25">
      <c r="A44" s="14"/>
      <c r="B44" s="56" t="s">
        <v>122</v>
      </c>
      <c r="C44" s="57" t="s">
        <v>80</v>
      </c>
      <c r="D44" s="9"/>
      <c r="E44" s="9"/>
      <c r="F44" s="9"/>
      <c r="G44" s="9"/>
      <c r="H44" s="9"/>
      <c r="J44" s="28"/>
      <c r="K44" s="31"/>
    </row>
    <row r="45" spans="1:11" ht="15.75" x14ac:dyDescent="0.25">
      <c r="A45" s="14"/>
      <c r="B45" s="58" t="s">
        <v>84</v>
      </c>
      <c r="C45" s="53"/>
      <c r="D45" s="9"/>
      <c r="E45" s="9"/>
      <c r="F45" s="9"/>
      <c r="G45" s="9"/>
      <c r="H45" s="9"/>
      <c r="J45" s="28"/>
      <c r="K45" s="31"/>
    </row>
    <row r="46" spans="1:11" ht="15.75" x14ac:dyDescent="0.25">
      <c r="A46" s="14"/>
      <c r="B46" s="58" t="s">
        <v>85</v>
      </c>
      <c r="C46" s="53"/>
      <c r="D46" s="9"/>
      <c r="E46" s="9"/>
      <c r="F46" s="9"/>
      <c r="G46" s="9"/>
      <c r="H46" s="9"/>
      <c r="I46" s="59"/>
      <c r="J46" s="28"/>
      <c r="K46" s="60"/>
    </row>
    <row r="47" spans="1:11" ht="15.75" x14ac:dyDescent="0.25">
      <c r="A47" s="14"/>
      <c r="B47" s="58" t="s">
        <v>121</v>
      </c>
      <c r="C47" s="53"/>
      <c r="D47" s="9"/>
      <c r="E47" s="9"/>
      <c r="F47" s="9"/>
      <c r="G47" s="9"/>
      <c r="H47" s="9"/>
      <c r="I47" s="61"/>
      <c r="J47" s="28"/>
      <c r="K47" s="31"/>
    </row>
    <row r="48" spans="1:11" ht="15.75" x14ac:dyDescent="0.25">
      <c r="A48" s="14"/>
      <c r="B48" s="58" t="s">
        <v>120</v>
      </c>
      <c r="C48" s="53"/>
      <c r="D48" s="9"/>
      <c r="E48" s="9"/>
      <c r="F48" s="9"/>
      <c r="G48" s="9"/>
      <c r="H48" s="9"/>
      <c r="I48" s="61"/>
      <c r="J48" s="28"/>
      <c r="K48" s="31"/>
    </row>
    <row r="49" spans="1:11" ht="15.75" x14ac:dyDescent="0.25">
      <c r="A49" s="14"/>
      <c r="B49" s="58" t="s">
        <v>119</v>
      </c>
      <c r="C49" s="53"/>
      <c r="D49" s="9"/>
      <c r="E49" s="9"/>
      <c r="F49" s="9"/>
      <c r="G49" s="9"/>
      <c r="H49" s="9"/>
      <c r="I49" s="61"/>
      <c r="J49" s="28"/>
      <c r="K49" s="31"/>
    </row>
    <row r="50" spans="1:11" ht="15.75" x14ac:dyDescent="0.25">
      <c r="A50" s="14"/>
      <c r="B50" s="58" t="s">
        <v>118</v>
      </c>
      <c r="C50" s="53"/>
      <c r="D50" s="9"/>
      <c r="E50" s="9"/>
      <c r="F50" s="9"/>
      <c r="G50" s="9"/>
      <c r="H50" s="9"/>
      <c r="J50" s="28"/>
      <c r="K50" s="31"/>
    </row>
    <row r="51" spans="1:11" ht="15.75" x14ac:dyDescent="0.25">
      <c r="A51" s="14"/>
      <c r="B51" s="62" t="s">
        <v>117</v>
      </c>
      <c r="C51" s="63"/>
      <c r="D51" s="9"/>
      <c r="E51" s="9"/>
      <c r="F51" s="9"/>
      <c r="G51" s="9"/>
      <c r="H51" s="9"/>
      <c r="J51" s="28"/>
      <c r="K51" s="31"/>
    </row>
    <row r="52" spans="1:11" ht="15.75" x14ac:dyDescent="0.25">
      <c r="A52" s="14"/>
      <c r="B52" s="11"/>
      <c r="C52" s="64"/>
      <c r="D52" s="9"/>
      <c r="E52" s="9"/>
      <c r="F52" s="9"/>
      <c r="G52" s="9"/>
      <c r="H52" s="9"/>
      <c r="J52" s="28"/>
      <c r="K52" s="31"/>
    </row>
    <row r="53" spans="1:11" ht="15.75" x14ac:dyDescent="0.25">
      <c r="A53" s="14"/>
      <c r="B53" s="86"/>
      <c r="C53" s="87"/>
      <c r="D53" s="87"/>
      <c r="E53" s="87"/>
      <c r="F53" s="87"/>
      <c r="G53" s="9"/>
      <c r="H53" s="9"/>
      <c r="J53" s="26"/>
      <c r="K53" s="31"/>
    </row>
    <row r="54" spans="1:11" ht="15.75" x14ac:dyDescent="0.25">
      <c r="A54" s="14"/>
      <c r="B54" s="88"/>
      <c r="C54" s="89"/>
      <c r="D54" s="89"/>
      <c r="E54" s="90"/>
      <c r="F54" s="89"/>
      <c r="G54" s="9"/>
      <c r="H54" s="9"/>
      <c r="J54" s="26"/>
      <c r="K54" s="31"/>
    </row>
  </sheetData>
  <mergeCells count="4">
    <mergeCell ref="A10:G10"/>
    <mergeCell ref="C23:G23"/>
    <mergeCell ref="A25:G25"/>
    <mergeCell ref="D35:H35"/>
  </mergeCells>
  <pageMargins left="0.70866141732283472" right="0.70866141732283472" top="0.74803149606299213" bottom="0.74803149606299213" header="0.31496062992125984" footer="0.31496062992125984"/>
  <pageSetup paperSize="8" scale="81" orientation="landscape" cellComments="asDisplayed"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E6" sqref="E6"/>
    </sheetView>
  </sheetViews>
  <sheetFormatPr defaultColWidth="8.85546875" defaultRowHeight="12.75" x14ac:dyDescent="0.2"/>
  <cols>
    <col min="1" max="1" width="15.42578125" style="65" customWidth="1"/>
    <col min="2" max="2" width="0.85546875" style="75" customWidth="1"/>
    <col min="3" max="3" width="16.5703125" style="65" customWidth="1"/>
    <col min="4" max="4" width="0.85546875" style="75" customWidth="1"/>
    <col min="5" max="5" width="17.28515625" style="65" customWidth="1"/>
    <col min="6" max="6" width="0.85546875" style="75" customWidth="1"/>
    <col min="7" max="7" width="44.42578125" style="74" customWidth="1"/>
    <col min="8" max="8" width="0.85546875" style="75" customWidth="1"/>
    <col min="9" max="9" width="16.7109375" style="65" customWidth="1"/>
    <col min="10" max="16384" width="8.85546875" style="65"/>
  </cols>
  <sheetData>
    <row r="1" spans="1:9" s="80" customFormat="1" ht="25.5" x14ac:dyDescent="0.2">
      <c r="A1" s="81" t="s">
        <v>8</v>
      </c>
      <c r="B1" s="82"/>
      <c r="C1" s="81" t="s">
        <v>13</v>
      </c>
      <c r="D1" s="82"/>
      <c r="E1" s="81" t="s">
        <v>18</v>
      </c>
      <c r="F1" s="82"/>
      <c r="G1" s="83" t="s">
        <v>24</v>
      </c>
      <c r="H1" s="82"/>
      <c r="I1" s="81" t="s">
        <v>29</v>
      </c>
    </row>
    <row r="2" spans="1:9" x14ac:dyDescent="0.2">
      <c r="A2" s="77" t="s">
        <v>195</v>
      </c>
      <c r="B2" s="78"/>
      <c r="C2" s="73" t="s">
        <v>30</v>
      </c>
      <c r="D2" s="79"/>
      <c r="E2" s="73" t="s">
        <v>210</v>
      </c>
      <c r="F2" s="79"/>
      <c r="G2" s="74" t="s">
        <v>146</v>
      </c>
      <c r="H2" s="79"/>
      <c r="I2" s="73" t="s">
        <v>194</v>
      </c>
    </row>
    <row r="3" spans="1:9" x14ac:dyDescent="0.2">
      <c r="A3" s="77" t="s">
        <v>193</v>
      </c>
      <c r="B3" s="78"/>
      <c r="C3" s="73" t="s">
        <v>31</v>
      </c>
      <c r="D3" s="79"/>
      <c r="E3" s="73" t="s">
        <v>192</v>
      </c>
      <c r="F3" s="79"/>
      <c r="G3" s="74" t="s">
        <v>147</v>
      </c>
      <c r="H3" s="79"/>
      <c r="I3" s="73" t="s">
        <v>40</v>
      </c>
    </row>
    <row r="4" spans="1:9" x14ac:dyDescent="0.2">
      <c r="A4" s="77" t="s">
        <v>191</v>
      </c>
      <c r="B4" s="78"/>
      <c r="C4" s="73" t="s">
        <v>238</v>
      </c>
      <c r="D4" s="79"/>
      <c r="E4" s="77" t="s">
        <v>190</v>
      </c>
      <c r="F4" s="76"/>
      <c r="G4" s="74" t="s">
        <v>148</v>
      </c>
      <c r="H4" s="79"/>
      <c r="I4" s="73" t="s">
        <v>189</v>
      </c>
    </row>
    <row r="5" spans="1:9" x14ac:dyDescent="0.2">
      <c r="A5" s="77" t="s">
        <v>164</v>
      </c>
      <c r="B5" s="78"/>
      <c r="C5" s="73" t="s">
        <v>36</v>
      </c>
      <c r="D5" s="79"/>
      <c r="E5" s="77" t="s">
        <v>188</v>
      </c>
      <c r="F5" s="76"/>
      <c r="G5" s="74" t="s">
        <v>153</v>
      </c>
      <c r="H5" s="79"/>
      <c r="I5" s="73" t="s">
        <v>41</v>
      </c>
    </row>
    <row r="6" spans="1:9" ht="38.25" x14ac:dyDescent="0.2">
      <c r="A6" s="77" t="s">
        <v>35</v>
      </c>
      <c r="B6" s="78"/>
      <c r="C6" s="73" t="s">
        <v>160</v>
      </c>
      <c r="D6" s="79"/>
      <c r="E6" s="77" t="s">
        <v>186</v>
      </c>
      <c r="F6" s="76"/>
      <c r="G6" s="74" t="s">
        <v>145</v>
      </c>
      <c r="H6" s="79"/>
      <c r="I6" s="73" t="s">
        <v>185</v>
      </c>
    </row>
    <row r="7" spans="1:9" ht="25.5" x14ac:dyDescent="0.2">
      <c r="A7" s="77" t="s">
        <v>169</v>
      </c>
      <c r="B7" s="78"/>
      <c r="C7" s="73"/>
      <c r="D7" s="79"/>
      <c r="E7" s="77" t="s">
        <v>32</v>
      </c>
      <c r="F7" s="76"/>
      <c r="G7" s="74" t="s">
        <v>152</v>
      </c>
      <c r="H7" s="79"/>
      <c r="I7" s="73" t="s">
        <v>183</v>
      </c>
    </row>
    <row r="8" spans="1:9" x14ac:dyDescent="0.2">
      <c r="A8" s="65" t="s">
        <v>161</v>
      </c>
      <c r="B8" s="78"/>
      <c r="C8" s="73"/>
      <c r="D8" s="79"/>
      <c r="E8" s="77" t="s">
        <v>181</v>
      </c>
      <c r="F8" s="76"/>
      <c r="G8" s="74" t="s">
        <v>150</v>
      </c>
      <c r="H8" s="79"/>
      <c r="I8" s="73" t="s">
        <v>180</v>
      </c>
    </row>
    <row r="9" spans="1:9" ht="25.5" x14ac:dyDescent="0.2">
      <c r="A9" s="77" t="s">
        <v>187</v>
      </c>
      <c r="B9" s="78"/>
      <c r="C9" s="73"/>
      <c r="D9" s="79"/>
      <c r="E9" s="77" t="s">
        <v>211</v>
      </c>
      <c r="F9" s="76"/>
      <c r="G9" s="74" t="s">
        <v>149</v>
      </c>
      <c r="I9" s="73" t="s">
        <v>177</v>
      </c>
    </row>
    <row r="10" spans="1:9" x14ac:dyDescent="0.2">
      <c r="A10" s="65" t="s">
        <v>162</v>
      </c>
      <c r="B10" s="78"/>
      <c r="E10" s="77" t="s">
        <v>38</v>
      </c>
      <c r="F10" s="76"/>
      <c r="G10" s="74" t="s">
        <v>157</v>
      </c>
      <c r="I10" s="73" t="s">
        <v>174</v>
      </c>
    </row>
    <row r="11" spans="1:9" ht="25.5" x14ac:dyDescent="0.2">
      <c r="A11" s="77" t="s">
        <v>184</v>
      </c>
      <c r="B11" s="78"/>
      <c r="E11" s="77" t="s">
        <v>178</v>
      </c>
      <c r="F11" s="76"/>
      <c r="G11" s="74" t="s">
        <v>151</v>
      </c>
      <c r="I11" s="73" t="s">
        <v>172</v>
      </c>
    </row>
    <row r="12" spans="1:9" ht="25.5" x14ac:dyDescent="0.2">
      <c r="A12" s="77" t="s">
        <v>166</v>
      </c>
      <c r="B12" s="78"/>
      <c r="E12" s="77" t="s">
        <v>175</v>
      </c>
      <c r="F12" s="76"/>
      <c r="G12" s="74" t="s">
        <v>156</v>
      </c>
      <c r="I12" s="65" t="s">
        <v>160</v>
      </c>
    </row>
    <row r="13" spans="1:9" ht="25.5" x14ac:dyDescent="0.2">
      <c r="A13" s="77" t="s">
        <v>182</v>
      </c>
      <c r="B13" s="78"/>
      <c r="E13" s="77" t="s">
        <v>33</v>
      </c>
      <c r="F13" s="76"/>
      <c r="G13" s="74" t="s">
        <v>158</v>
      </c>
    </row>
    <row r="14" spans="1:9" ht="25.5" x14ac:dyDescent="0.2">
      <c r="A14" s="77" t="s">
        <v>179</v>
      </c>
      <c r="B14" s="76"/>
      <c r="E14" s="77" t="s">
        <v>170</v>
      </c>
      <c r="F14" s="76"/>
      <c r="G14" s="74" t="s">
        <v>155</v>
      </c>
    </row>
    <row r="15" spans="1:9" x14ac:dyDescent="0.2">
      <c r="A15" s="77" t="s">
        <v>176</v>
      </c>
      <c r="B15" s="76"/>
      <c r="E15" s="77" t="s">
        <v>168</v>
      </c>
      <c r="F15" s="76"/>
      <c r="G15" s="74" t="s">
        <v>154</v>
      </c>
    </row>
    <row r="16" spans="1:9" ht="25.5" x14ac:dyDescent="0.2">
      <c r="A16" s="77" t="s">
        <v>173</v>
      </c>
      <c r="E16" s="77" t="s">
        <v>165</v>
      </c>
      <c r="G16" s="74" t="s">
        <v>34</v>
      </c>
    </row>
    <row r="17" spans="1:7" x14ac:dyDescent="0.2">
      <c r="A17" s="77" t="s">
        <v>171</v>
      </c>
      <c r="E17" s="77" t="s">
        <v>163</v>
      </c>
      <c r="G17" s="74" t="s">
        <v>160</v>
      </c>
    </row>
    <row r="18" spans="1:7" x14ac:dyDescent="0.2">
      <c r="A18" s="77" t="s">
        <v>167</v>
      </c>
      <c r="E18" s="65" t="s">
        <v>160</v>
      </c>
    </row>
    <row r="19" spans="1:7" x14ac:dyDescent="0.2">
      <c r="A19" s="65" t="s">
        <v>160</v>
      </c>
      <c r="E19" s="65" t="s">
        <v>34</v>
      </c>
    </row>
  </sheetData>
  <sortState ref="G2:G19">
    <sortCondition ref="G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tem_x0020_Status xmlns="http://schemas.microsoft.com/sharepoint/v3">Document</Item_x0020_Status>
  </documentManagement>
</p:properties>
</file>

<file path=customXml/item3.xml><?xml version="1.0" encoding="utf-8"?>
<ct:contentTypeSchema xmlns:ct="http://schemas.microsoft.com/office/2006/metadata/contentType" xmlns:ma="http://schemas.microsoft.com/office/2006/metadata/properties/metaAttributes" ct:_="" ma:_="" ma:contentTypeName="RCUK Strategy Unit" ma:contentTypeID="0x010100DD3673D5398E024C85E79D13491073B10036F3A9378FB06042B815E5FFC651A5B100FAB2663EBFADDD4D8E6EBF932D999A4F" ma:contentTypeVersion="55" ma:contentTypeDescription="" ma:contentTypeScope="" ma:versionID="4243210bd3131a1a6518412759a4d8b0">
  <xsd:schema xmlns:xsd="http://www.w3.org/2001/XMLSchema" xmlns:xs="http://www.w3.org/2001/XMLSchema" xmlns:p="http://schemas.microsoft.com/office/2006/metadata/properties" xmlns:ns1="http://schemas.microsoft.com/sharepoint/v3" xmlns:ns2="5f67090a-b690-4b3f-9190-538c6490533a" targetNamespace="http://schemas.microsoft.com/office/2006/metadata/properties" ma:root="true" ma:fieldsID="ebd1ed7adedc801f087b2dd9c84a6311" ns1:_="" ns2:_="">
    <xsd:import namespace="http://schemas.microsoft.com/sharepoint/v3"/>
    <xsd:import namespace="5f67090a-b690-4b3f-9190-538c6490533a"/>
    <xsd:element name="properties">
      <xsd:complexType>
        <xsd:sequence>
          <xsd:element name="documentManagement">
            <xsd:complexType>
              <xsd:all>
                <xsd:element ref="ns1:Item_x0020_Status"/>
                <xsd:element ref="ns2:_dlc_Exempt" minOccurs="0"/>
                <xsd:element ref="ns2:_dlc_ExpireDateSaved" minOccurs="0"/>
                <xsd:element ref="ns2: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_x0020_Status" ma:index="8" ma:displayName="Item Status" ma:default="Document" ma:format="Dropdown" ma:internalName="Item_x0020_Status" ma:readOnly="false">
      <xsd:simpleType>
        <xsd:restriction base="dms:Choice">
          <xsd:enumeration value="Document"/>
          <xsd:enumeration value="Record"/>
        </xsd:restriction>
      </xsd:simpleType>
    </xsd:element>
  </xsd:schema>
  <xsd:schema xmlns:xsd="http://www.w3.org/2001/XMLSchema" xmlns:xs="http://www.w3.org/2001/XMLSchema" xmlns:dms="http://schemas.microsoft.com/office/2006/documentManagement/types" xmlns:pc="http://schemas.microsoft.com/office/infopath/2007/PartnerControls" targetNamespace="5f67090a-b690-4b3f-9190-538c6490533a" elementFormDefault="qualified">
    <xsd:import namespace="http://schemas.microsoft.com/office/2006/documentManagement/types"/>
    <xsd:import namespace="http://schemas.microsoft.com/office/infopath/2007/PartnerControls"/>
    <xsd:element name="_dlc_Exempt" ma:index="9" nillable="true" ma:displayName="Exempt from Policy" ma:hidden="true" ma:internalName="_dlc_Exempt" ma:readOnly="true">
      <xsd:simpleType>
        <xsd:restriction base="dms:Unknown"/>
      </xsd:simpleType>
    </xsd:element>
    <xsd:element name="_dlc_ExpireDateSaved" ma:index="10" nillable="true" ma:displayName="Original Expiration Date" ma:hidden="true" ma:internalName="_dlc_ExpireDateSaved" ma:readOnly="true">
      <xsd:simpleType>
        <xsd:restriction base="dms:DateTime"/>
      </xsd:simpleType>
    </xsd:element>
    <xsd:element name="_dlc_ExpireDate" ma:index="11" nillable="true" ma:displayName="Expiration Date" ma:hidden="true" ma:internalName="_dlc_ExpireDat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Microsoft.Office.RecordsManagement.PolicyFeatures.ExpirationEventReceiver</Name>
    <Type>10001</Type>
    <SequenceNumber>101</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10002</Type>
    <SequenceNumber>102</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10004</Type>
    <SequenceNumber>103</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10006</Type>
    <SequenceNumber>104</SequenceNumber>
    <Assembly>Microsoft.Office.Policy, Version=12.0.0.0, Culture=neutral, PublicKeyToken=71e9bce111e9429c</Assembly>
    <Class>Microsoft.Office.RecordsManagement.Internal.UpdateExpireDate</Class>
    <Data/>
    <Filter/>
  </Receiver>
</spe:Receivers>
</file>

<file path=customXml/item5.xml><?xml version="1.0" encoding="utf-8"?>
<?mso-contentType ?>
<p:Policy xmlns:p="office.server.policy" id="10EBBAA1-D49D-4450-9A98-206D72A9F9A9" local="false">
  <p:Name>xCouncil Policy</p:Name>
  <p:Description>Cross council expiration policy</p:Description>
  <p:Statement>Cross council records will be expired based upon a time set for the content type</p:Statement>
  <p:PolicyItems>
    <p:PolicyItem featureId="Microsoft.Office.RecordsManagement.PolicyFeatures.Expiration">
      <p:Name>Expiration</p:Name>
      <p:Description>Automatic scheduling of content for processing, and expiry of content that has reached its due date.</p:Description>
      <p:CustomData>
        <data>
          <formula id="CustomExpiration.CustomExpirationFormula"/>
          <action type="workflow" id="04eb489c-4f71-414b-815d-c526cd42196f"/>
        </data>
      </p:CustomData>
    </p:PolicyItem>
  </p:PolicyItems>
</p:Policy>
</file>

<file path=customXml/itemProps1.xml><?xml version="1.0" encoding="utf-8"?>
<ds:datastoreItem xmlns:ds="http://schemas.openxmlformats.org/officeDocument/2006/customXml" ds:itemID="{0C9C04D2-825E-41E5-B57E-773435E3A024}">
  <ds:schemaRefs>
    <ds:schemaRef ds:uri="http://schemas.microsoft.com/sharepoint/v3/contenttype/forms"/>
  </ds:schemaRefs>
</ds:datastoreItem>
</file>

<file path=customXml/itemProps2.xml><?xml version="1.0" encoding="utf-8"?>
<ds:datastoreItem xmlns:ds="http://schemas.openxmlformats.org/officeDocument/2006/customXml" ds:itemID="{68D6DCC0-04EB-45CF-9CCF-4734B554EE64}">
  <ds:schemaRefs>
    <ds:schemaRef ds:uri="http://schemas.microsoft.com/sharepoint/v3"/>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5f67090a-b690-4b3f-9190-538c6490533a"/>
    <ds:schemaRef ds:uri="http://www.w3.org/XML/1998/namespace"/>
    <ds:schemaRef ds:uri="http://purl.org/dc/dcmitype/"/>
  </ds:schemaRefs>
</ds:datastoreItem>
</file>

<file path=customXml/itemProps3.xml><?xml version="1.0" encoding="utf-8"?>
<ds:datastoreItem xmlns:ds="http://schemas.openxmlformats.org/officeDocument/2006/customXml" ds:itemID="{7FF2AC28-E223-4F20-A8B3-4EF0DC30D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67090a-b690-4b3f-9190-538c64905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9588E0C-5682-47B2-8D07-D74CBFA032BA}">
  <ds:schemaRefs>
    <ds:schemaRef ds:uri="http://schemas.microsoft.com/sharepoint/events"/>
  </ds:schemaRefs>
</ds:datastoreItem>
</file>

<file path=customXml/itemProps5.xml><?xml version="1.0" encoding="utf-8"?>
<ds:datastoreItem xmlns:ds="http://schemas.openxmlformats.org/officeDocument/2006/customXml" ds:itemID="{EDE4FF50-7B43-444E-8A46-51C08764281A}">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definitions</vt:lpstr>
      <vt:lpstr>Jisc APC template v4</vt:lpstr>
      <vt:lpstr>Discounts, memberships &amp; pre-pa</vt:lpstr>
      <vt:lpstr>RCUK compliance summary</vt:lpstr>
      <vt:lpstr>Constrained values</vt:lpstr>
      <vt:lpstr>'Jisc APC template v4'!Print_Area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Shamash</dc:creator>
  <cp:lastModifiedBy>Jane Belger</cp:lastModifiedBy>
  <cp:lastPrinted>2018-05-23T11:26:33Z</cp:lastPrinted>
  <dcterms:created xsi:type="dcterms:W3CDTF">2016-08-09T14:04:46Z</dcterms:created>
  <dcterms:modified xsi:type="dcterms:W3CDTF">2018-06-04T11:27:37Z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0x010100DD3673D5398E024C85E79D13491073B10036F3A9378FB06042B815E5FFC651A5B100FAB2663EBFADDD4D8E6EBF932D999A4F</vt:lpwstr>
  </property>
  <property fmtid="{D5CDD505-2E9C-101B-9397-08002B2CF9AE}" pid="3" name="IsMyDocuments">
    <vt:bool>true</vt:bool>
  </property>
</Properties>
</file>